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Tamil Nadu(F)" sheetId="1" r:id="rId1"/>
  </sheets>
  <definedNames>
    <definedName name="_xlnm.Print_Area" localSheetId="0">'Tamil Nadu(F)'!$A$1:$P$123</definedName>
    <definedName name="_xlnm.Print_Titles" localSheetId="0">'Tamil Nadu(F)'!$A:$B,'Tamil Nadu(F)'!$1:$7</definedName>
  </definedNames>
  <calcPr fullCalcOnLoad="1"/>
</workbook>
</file>

<file path=xl/sharedStrings.xml><?xml version="1.0" encoding="utf-8"?>
<sst xmlns="http://schemas.openxmlformats.org/spreadsheetml/2006/main" count="157" uniqueCount="145">
  <si>
    <t xml:space="preserve">FINANCIAL PERFORMANCE OF TAMIL NADU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</si>
  <si>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</si>
  <si>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</si>
  <si>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</si>
  <si>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</si>
  <si>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</si>
  <si>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</si>
  <si>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</si>
  <si>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</si>
  <si>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</si>
  <si>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</si>
  <si>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</si>
  <si>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</si>
  <si>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</si>
  <si>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</si>
  <si>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</si>
  <si>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</si>
  <si>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</si>
  <si>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</si>
  <si>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</si>
  <si>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</si>
  <si>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</si>
  <si>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</si>
  <si>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</si>
  <si>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</si>
  <si>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</si>
  <si>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</si>
  <si>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</si>
  <si>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</si>
  <si>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</si>
  <si>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</si>
  <si>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</si>
  <si>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</si>
  <si>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</si>
  <si>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</si>
  <si>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</si>
  <si>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</si>
  <si>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</si>
  <si>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</si>
  <si>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</si>
  <si>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</si>
  <si>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</si>
  <si>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</si>
  <si>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</si>
  <si>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</si>
  <si>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</si>
  <si>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</si>
  <si>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</si>
  <si>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</si>
  <si>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</si>
  <si>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</si>
  <si>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</si>
  <si>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</si>
  <si>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</si>
  <si>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</si>
  <si>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</si>
  <si>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</si>
  <si>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</si>
  <si>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</si>
  <si>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</si>
  <si>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</si>
  <si>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</si>
  <si>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</si>
  <si>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</si>
  <si>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</si>
  <si>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</si>
  <si>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</si>
  <si>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</si>
  <si>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</si>
  <si>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</si>
  <si>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</si>
  <si>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</si>
  <si>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</si>
  <si>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</si>
  <si>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</si>
  <si>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</si>
  <si>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</si>
  <si>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</si>
  <si>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</si>
  <si>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</si>
  <si>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</si>
  <si>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</si>
  <si>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</si>
  <si>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</si>
  <si>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</si>
  <si>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</si>
  <si>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</si>
  <si>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</si>
  <si>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</si>
  <si>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</si>
  <si>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</si>
  <si>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</si>
  <si>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</si>
  <si>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</si>
  <si>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</si>
  <si>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</si>
  <si>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</si>
  <si>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</si>
  <si>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</si>
  <si>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</si>
  <si>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</si>
  <si>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</si>
  <si>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</si>
  <si>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</si>
  <si>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</si>
  <si>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</si>
  <si>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</si>
  <si>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</si>
  <si>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</si>
  <si>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</si>
  <si>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</si>
  <si>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</si>
  <si>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</si>
  <si>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</si>
  <si>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</si>
  <si>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</si>
  <si>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</si>
  <si>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</si>
  <si>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</si>
  <si>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</si>
  <si>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</si>
  <si>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</si>
  <si>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</si>
  <si>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</si>
  <si>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</si>
  <si>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# : Sectoral outlay not yet finalised.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</si>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</sst>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2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165" fontId="30" fillId="0" borderId="13" xfId="0" applyNumberFormat="1" applyFont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173" fontId="26" fillId="24" borderId="13" xfId="0" applyNumberFormat="1" applyFont="1" applyFill="1" applyBorder="1" applyAlignment="1">
      <alignment horizontal="center"/>
    </xf>
    <xf numFmtId="164" fontId="29" fillId="24" borderId="19" xfId="57" applyNumberFormat="1" applyFont="1" applyFill="1" applyBorder="1" applyAlignment="1">
      <alignment vertical="center"/>
      <protection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2" fontId="29" fillId="24" borderId="17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/>
    </xf>
    <xf numFmtId="2" fontId="33" fillId="24" borderId="13" xfId="0" applyNumberFormat="1" applyFont="1" applyFill="1" applyBorder="1" applyAlignment="1">
      <alignment/>
    </xf>
    <xf numFmtId="2" fontId="33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164" fontId="33" fillId="24" borderId="13" xfId="57" applyNumberFormat="1" applyFont="1" applyFill="1" applyBorder="1" applyAlignment="1" applyProtection="1">
      <alignment horizontal="left" vertical="center"/>
      <protection/>
    </xf>
    <xf numFmtId="165" fontId="26" fillId="24" borderId="17" xfId="0" applyNumberFormat="1" applyFont="1" applyFill="1" applyBorder="1" applyAlignment="1">
      <alignment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/>
    </xf>
    <xf numFmtId="164" fontId="30" fillId="24" borderId="0" xfId="57" applyNumberFormat="1" applyFont="1" applyFill="1" applyAlignment="1">
      <alignment vertical="center"/>
      <protection/>
    </xf>
    <xf numFmtId="0" fontId="30" fillId="24" borderId="0" xfId="0" applyFont="1" applyFill="1" applyAlignment="1">
      <alignment/>
    </xf>
    <xf numFmtId="164" fontId="34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0" fillId="24" borderId="0" xfId="0" applyFont="1" applyFill="1" applyAlignment="1" quotePrefix="1">
      <alignment/>
    </xf>
    <xf numFmtId="0" fontId="35" fillId="24" borderId="0" xfId="0" applyFont="1" applyFill="1" applyAlignment="1">
      <alignment/>
    </xf>
    <xf numFmtId="164" fontId="35" fillId="24" borderId="0" xfId="57" applyNumberFormat="1" applyFont="1" applyFill="1" applyAlignment="1">
      <alignment vertical="center"/>
      <protection/>
    </xf>
    <xf numFmtId="164" fontId="31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"/>
  <sheetViews>
    <sheetView tabSelected="1" zoomScale="85" zoomScaleNormal="85" zoomScaleSheetLayoutView="40" workbookViewId="0" topLeftCell="A112">
      <selection activeCell="B128" sqref="B128"/>
    </sheetView>
  </sheetViews>
  <sheetFormatPr defaultColWidth="9.140625" defaultRowHeight="12.75"/>
  <cols>
    <col min="1" max="1" width="5.28125" style="62" customWidth="1"/>
    <col min="2" max="2" width="55.421875" style="7" customWidth="1"/>
    <col min="3" max="3" width="15.57421875" style="3" customWidth="1"/>
    <col min="4" max="4" width="14.140625" style="3" customWidth="1"/>
    <col min="5" max="5" width="13.7109375" style="3" customWidth="1"/>
    <col min="6" max="6" width="14.00390625" style="3" customWidth="1"/>
    <col min="7" max="7" width="14.421875" style="3" customWidth="1"/>
    <col min="8" max="8" width="14.8515625" style="3" customWidth="1"/>
    <col min="9" max="9" width="14.140625" style="3" customWidth="1"/>
    <col min="10" max="10" width="14.28125" style="3" customWidth="1"/>
    <col min="11" max="11" width="13.7109375" style="3" customWidth="1"/>
    <col min="12" max="12" width="14.7109375" style="3" customWidth="1"/>
    <col min="13" max="13" width="13.7109375" style="3" customWidth="1"/>
    <col min="14" max="15" width="14.8515625" style="3" customWidth="1"/>
    <col min="16" max="16" width="14.7109375" style="3" customWidth="1"/>
    <col min="17" max="17" width="14.28125" style="3" customWidth="1"/>
    <col min="18" max="18" width="14.00390625" style="3" customWidth="1"/>
    <col min="19" max="16384" width="9.140625" style="3" customWidth="1"/>
  </cols>
  <sheetData>
    <row r="1" spans="1:35" ht="15.75">
      <c r="A1" s="67"/>
      <c r="B1" s="67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thickBot="1">
      <c r="A3" s="68" t="s">
        <v>2</v>
      </c>
      <c r="B3" s="69" t="s">
        <v>3</v>
      </c>
      <c r="C3" s="63" t="s">
        <v>4</v>
      </c>
      <c r="D3" s="71" t="s">
        <v>5</v>
      </c>
      <c r="E3" s="71"/>
      <c r="F3" s="71"/>
      <c r="G3" s="71" t="s">
        <v>6</v>
      </c>
      <c r="H3" s="71"/>
      <c r="I3" s="71"/>
      <c r="J3" s="71" t="s">
        <v>7</v>
      </c>
      <c r="K3" s="71"/>
      <c r="L3" s="71"/>
      <c r="M3" s="64" t="s">
        <v>8</v>
      </c>
      <c r="N3" s="65"/>
      <c r="O3" s="66"/>
      <c r="P3" s="64" t="s">
        <v>9</v>
      </c>
      <c r="Q3" s="65"/>
      <c r="R3" s="6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>
      <c r="A4" s="68"/>
      <c r="B4" s="69"/>
      <c r="C4" s="70"/>
      <c r="D4" s="63" t="s">
        <v>10</v>
      </c>
      <c r="E4" s="63" t="s">
        <v>11</v>
      </c>
      <c r="F4" s="63" t="s">
        <v>12</v>
      </c>
      <c r="G4" s="63" t="s">
        <v>10</v>
      </c>
      <c r="H4" s="63" t="s">
        <v>11</v>
      </c>
      <c r="I4" s="63" t="s">
        <v>12</v>
      </c>
      <c r="J4" s="63" t="s">
        <v>10</v>
      </c>
      <c r="K4" s="63" t="s">
        <v>11</v>
      </c>
      <c r="L4" s="63" t="s">
        <v>12</v>
      </c>
      <c r="M4" s="63" t="s">
        <v>10</v>
      </c>
      <c r="N4" s="63" t="s">
        <v>11</v>
      </c>
      <c r="O4" s="63" t="s">
        <v>12</v>
      </c>
      <c r="P4" s="63" t="s">
        <v>10</v>
      </c>
      <c r="Q4" s="63" t="s">
        <v>13</v>
      </c>
      <c r="R4" s="63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>
      <c r="A5" s="68"/>
      <c r="B5" s="69"/>
      <c r="C5" s="7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 thickBot="1">
      <c r="A6" s="68"/>
      <c r="B6" s="69"/>
      <c r="C6" s="7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2" customFormat="1" ht="15" customHeight="1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>
        <v>15</v>
      </c>
      <c r="P7" s="10">
        <v>16</v>
      </c>
      <c r="Q7" s="10">
        <v>17</v>
      </c>
      <c r="R7" s="10">
        <v>18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18"/>
      <c r="B9" s="19" t="s">
        <v>29</v>
      </c>
      <c r="C9" s="20">
        <v>135000</v>
      </c>
      <c r="D9" s="20">
        <v>7194</v>
      </c>
      <c r="E9" s="20">
        <v>7305</v>
      </c>
      <c r="F9" s="20">
        <v>6106</v>
      </c>
      <c r="G9" s="21">
        <v>17928</v>
      </c>
      <c r="H9" s="22">
        <v>16378.12</v>
      </c>
      <c r="I9" s="22">
        <v>15414.33</v>
      </c>
      <c r="J9" s="20">
        <v>33606.29</v>
      </c>
      <c r="K9" s="20">
        <v>30520.29</v>
      </c>
      <c r="L9" s="20">
        <v>7548.04</v>
      </c>
      <c r="M9" s="22">
        <v>34594.99</v>
      </c>
      <c r="N9" s="22">
        <v>32214.9</v>
      </c>
      <c r="O9" s="20">
        <v>10026</v>
      </c>
      <c r="P9" s="20">
        <v>9725.08</v>
      </c>
      <c r="Q9" s="20">
        <v>11314.63</v>
      </c>
      <c r="R9" s="23">
        <v>8882.55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8"/>
      <c r="B10" s="19" t="s">
        <v>30</v>
      </c>
      <c r="C10" s="20"/>
      <c r="D10" s="20"/>
      <c r="E10" s="20"/>
      <c r="F10" s="20">
        <v>0</v>
      </c>
      <c r="G10" s="22">
        <v>0</v>
      </c>
      <c r="H10" s="22">
        <v>0</v>
      </c>
      <c r="I10" s="22">
        <v>0</v>
      </c>
      <c r="J10" s="20"/>
      <c r="K10" s="20"/>
      <c r="L10" s="20">
        <v>0</v>
      </c>
      <c r="M10" s="22">
        <v>0</v>
      </c>
      <c r="N10" s="22">
        <v>0</v>
      </c>
      <c r="O10" s="20"/>
      <c r="P10" s="20"/>
      <c r="Q10" s="20">
        <v>0</v>
      </c>
      <c r="R10" s="23"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18"/>
      <c r="B11" s="19" t="s">
        <v>31</v>
      </c>
      <c r="C11" s="20">
        <v>43760</v>
      </c>
      <c r="D11" s="20">
        <v>6686</v>
      </c>
      <c r="E11" s="20">
        <v>4877</v>
      </c>
      <c r="F11" s="20">
        <v>2572.13</v>
      </c>
      <c r="G11" s="21">
        <v>5383</v>
      </c>
      <c r="H11" s="22">
        <v>3983.25</v>
      </c>
      <c r="I11" s="22">
        <v>4480.92</v>
      </c>
      <c r="J11" s="20">
        <v>5307.23</v>
      </c>
      <c r="K11" s="20">
        <v>5307.23</v>
      </c>
      <c r="L11" s="20">
        <v>7149.06</v>
      </c>
      <c r="M11" s="22">
        <v>7442.59</v>
      </c>
      <c r="N11" s="22">
        <v>7055.93</v>
      </c>
      <c r="O11" s="20">
        <v>5093</v>
      </c>
      <c r="P11" s="20">
        <v>8795.27</v>
      </c>
      <c r="Q11" s="20">
        <v>8576.76</v>
      </c>
      <c r="R11" s="2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8"/>
      <c r="B12" s="19" t="s">
        <v>32</v>
      </c>
      <c r="C12" s="20"/>
      <c r="D12" s="20"/>
      <c r="E12" s="20"/>
      <c r="F12" s="20"/>
      <c r="G12" s="22"/>
      <c r="H12" s="22"/>
      <c r="I12" s="22"/>
      <c r="J12" s="25"/>
      <c r="K12" s="25"/>
      <c r="L12" s="20"/>
      <c r="M12" s="25"/>
      <c r="N12" s="25"/>
      <c r="O12" s="20"/>
      <c r="P12" s="20"/>
      <c r="Q12" s="20"/>
      <c r="R12" s="23">
        <v>9506.09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26"/>
      <c r="B13" s="19" t="s">
        <v>33</v>
      </c>
      <c r="C13" s="20">
        <v>10000</v>
      </c>
      <c r="D13" s="20">
        <v>976</v>
      </c>
      <c r="E13" s="20">
        <v>865</v>
      </c>
      <c r="F13" s="20">
        <v>742.01</v>
      </c>
      <c r="G13" s="21">
        <v>1015</v>
      </c>
      <c r="H13" s="22">
        <v>400.43</v>
      </c>
      <c r="I13" s="22">
        <v>688.41</v>
      </c>
      <c r="J13" s="20">
        <v>468.26</v>
      </c>
      <c r="K13" s="20">
        <v>468.26</v>
      </c>
      <c r="L13" s="20">
        <v>586.85</v>
      </c>
      <c r="M13" s="22">
        <v>428.46</v>
      </c>
      <c r="N13" s="22">
        <v>1247.18</v>
      </c>
      <c r="O13" s="20">
        <v>2032</v>
      </c>
      <c r="P13" s="20">
        <v>2149.15</v>
      </c>
      <c r="Q13" s="20">
        <v>2104.66</v>
      </c>
      <c r="R13" s="23">
        <v>2495.89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6"/>
      <c r="B14" s="19" t="s">
        <v>34</v>
      </c>
      <c r="C14" s="20">
        <v>5000</v>
      </c>
      <c r="D14" s="20">
        <v>10</v>
      </c>
      <c r="E14" s="20">
        <v>0</v>
      </c>
      <c r="F14" s="20">
        <v>0</v>
      </c>
      <c r="G14" s="21">
        <v>98</v>
      </c>
      <c r="H14" s="22">
        <v>98.01</v>
      </c>
      <c r="I14" s="22">
        <v>98</v>
      </c>
      <c r="J14" s="20">
        <v>118</v>
      </c>
      <c r="K14" s="20">
        <v>118</v>
      </c>
      <c r="L14" s="20">
        <v>88</v>
      </c>
      <c r="M14" s="22">
        <v>118</v>
      </c>
      <c r="N14" s="22">
        <v>59.5</v>
      </c>
      <c r="O14" s="20">
        <v>235</v>
      </c>
      <c r="P14" s="20">
        <v>322.94</v>
      </c>
      <c r="Q14" s="20">
        <v>322.94</v>
      </c>
      <c r="R14" s="23">
        <v>322.85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6"/>
      <c r="B15" s="19" t="s">
        <v>35</v>
      </c>
      <c r="C15" s="20">
        <v>20400</v>
      </c>
      <c r="D15" s="20">
        <v>987</v>
      </c>
      <c r="E15" s="20">
        <v>1780</v>
      </c>
      <c r="F15" s="20">
        <v>1293.26</v>
      </c>
      <c r="G15" s="21">
        <v>1554</v>
      </c>
      <c r="H15" s="22">
        <v>2206.13</v>
      </c>
      <c r="I15" s="22">
        <v>4513.03</v>
      </c>
      <c r="J15" s="20">
        <v>2052.52</v>
      </c>
      <c r="K15" s="20">
        <v>2052.52</v>
      </c>
      <c r="L15" s="20">
        <v>3941.67</v>
      </c>
      <c r="M15" s="22">
        <v>2993.51</v>
      </c>
      <c r="N15" s="22">
        <v>1593.3</v>
      </c>
      <c r="O15" s="20">
        <v>4120</v>
      </c>
      <c r="P15" s="20">
        <v>4113.53</v>
      </c>
      <c r="Q15" s="20">
        <v>4113.53</v>
      </c>
      <c r="R15" s="23">
        <v>6560.06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6"/>
      <c r="B16" s="19" t="s">
        <v>36</v>
      </c>
      <c r="C16" s="20">
        <v>134810</v>
      </c>
      <c r="D16" s="20">
        <v>11948</v>
      </c>
      <c r="E16" s="20">
        <v>11161</v>
      </c>
      <c r="F16" s="20">
        <v>11296.37</v>
      </c>
      <c r="G16" s="21">
        <v>13626</v>
      </c>
      <c r="H16" s="22">
        <v>10566.07</v>
      </c>
      <c r="I16" s="22">
        <v>11635.19</v>
      </c>
      <c r="J16" s="20">
        <v>9425.02</v>
      </c>
      <c r="K16" s="20">
        <v>9425.02</v>
      </c>
      <c r="L16" s="20">
        <v>10713.27</v>
      </c>
      <c r="M16" s="22">
        <v>11169.57</v>
      </c>
      <c r="N16" s="22">
        <v>14253.38</v>
      </c>
      <c r="O16" s="20">
        <v>13867</v>
      </c>
      <c r="P16" s="20">
        <v>17393.05</v>
      </c>
      <c r="Q16" s="20">
        <v>16702.97</v>
      </c>
      <c r="R16" s="23">
        <v>16714.18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6"/>
      <c r="B17" s="19" t="s">
        <v>37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2">
        <v>0</v>
      </c>
      <c r="I17" s="22">
        <v>0</v>
      </c>
      <c r="J17" s="20"/>
      <c r="K17" s="20"/>
      <c r="L17" s="20">
        <v>0</v>
      </c>
      <c r="M17" s="22">
        <v>0</v>
      </c>
      <c r="N17" s="22">
        <v>0</v>
      </c>
      <c r="O17" s="20">
        <v>0</v>
      </c>
      <c r="P17" s="20">
        <v>0</v>
      </c>
      <c r="Q17" s="20">
        <v>0</v>
      </c>
      <c r="R17" s="23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6"/>
      <c r="B18" s="19" t="s">
        <v>38</v>
      </c>
      <c r="C18" s="20">
        <v>1455</v>
      </c>
      <c r="D18" s="20">
        <v>0</v>
      </c>
      <c r="E18" s="20">
        <v>278</v>
      </c>
      <c r="F18" s="20">
        <v>13.42</v>
      </c>
      <c r="G18" s="21">
        <v>4</v>
      </c>
      <c r="H18" s="22">
        <v>4.37</v>
      </c>
      <c r="I18" s="22">
        <v>6.99</v>
      </c>
      <c r="J18" s="20">
        <v>18.31</v>
      </c>
      <c r="K18" s="20">
        <v>18.31</v>
      </c>
      <c r="L18" s="20">
        <v>9.61</v>
      </c>
      <c r="M18" s="22">
        <v>9.4</v>
      </c>
      <c r="N18" s="22">
        <v>19.26</v>
      </c>
      <c r="O18" s="20">
        <v>18</v>
      </c>
      <c r="P18" s="20">
        <v>473.3</v>
      </c>
      <c r="Q18" s="20">
        <v>493.3</v>
      </c>
      <c r="R18" s="23">
        <v>485.87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6"/>
      <c r="B19" s="19" t="s">
        <v>39</v>
      </c>
      <c r="C19" s="20">
        <v>35000</v>
      </c>
      <c r="D19" s="20">
        <v>3690</v>
      </c>
      <c r="E19" s="20">
        <v>2948</v>
      </c>
      <c r="F19" s="20">
        <v>3427.21</v>
      </c>
      <c r="G19" s="21">
        <v>4620</v>
      </c>
      <c r="H19" s="22">
        <v>4674.7</v>
      </c>
      <c r="I19" s="22">
        <v>4616.57</v>
      </c>
      <c r="J19" s="20">
        <v>5374</v>
      </c>
      <c r="K19" s="20">
        <v>5374</v>
      </c>
      <c r="L19" s="20">
        <v>5064.91</v>
      </c>
      <c r="M19" s="22">
        <v>6234.04</v>
      </c>
      <c r="N19" s="22">
        <v>5045.27</v>
      </c>
      <c r="O19" s="20">
        <v>6185</v>
      </c>
      <c r="P19" s="20">
        <v>9795.74</v>
      </c>
      <c r="Q19" s="20">
        <v>10439.71</v>
      </c>
      <c r="R19" s="23">
        <v>9578.76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26"/>
      <c r="B20" s="19" t="s">
        <v>40</v>
      </c>
      <c r="C20" s="20">
        <v>3550</v>
      </c>
      <c r="D20" s="20">
        <v>910</v>
      </c>
      <c r="E20" s="20">
        <v>832</v>
      </c>
      <c r="F20" s="20">
        <v>830.92</v>
      </c>
      <c r="G20" s="21">
        <v>810</v>
      </c>
      <c r="H20" s="22">
        <v>802.45</v>
      </c>
      <c r="I20" s="22">
        <v>0</v>
      </c>
      <c r="J20" s="20">
        <v>810</v>
      </c>
      <c r="K20" s="20">
        <v>810</v>
      </c>
      <c r="L20" s="20">
        <v>457.01</v>
      </c>
      <c r="M20" s="22">
        <v>800</v>
      </c>
      <c r="N20" s="22">
        <v>100</v>
      </c>
      <c r="O20" s="20">
        <v>0</v>
      </c>
      <c r="P20" s="20">
        <v>700.01</v>
      </c>
      <c r="Q20" s="20">
        <v>0</v>
      </c>
      <c r="R20" s="23"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26"/>
      <c r="B21" s="19" t="s">
        <v>41</v>
      </c>
      <c r="C21" s="20">
        <v>4230</v>
      </c>
      <c r="D21" s="20">
        <v>14774</v>
      </c>
      <c r="E21" s="20">
        <v>7622</v>
      </c>
      <c r="F21" s="20">
        <v>7720.51</v>
      </c>
      <c r="G21" s="21">
        <v>7608</v>
      </c>
      <c r="H21" s="22">
        <v>7607.89</v>
      </c>
      <c r="I21" s="22">
        <v>7640.15</v>
      </c>
      <c r="J21" s="20">
        <v>768.58</v>
      </c>
      <c r="K21" s="20">
        <v>768.58</v>
      </c>
      <c r="L21" s="20">
        <v>11360.87</v>
      </c>
      <c r="M21" s="22">
        <v>320.01</v>
      </c>
      <c r="N21" s="22">
        <v>7975.42</v>
      </c>
      <c r="O21" s="20">
        <v>6330</v>
      </c>
      <c r="P21" s="20">
        <v>2507.51</v>
      </c>
      <c r="Q21" s="20">
        <v>58588.12</v>
      </c>
      <c r="R21" s="23">
        <v>29822.77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6"/>
      <c r="B22" s="19" t="s">
        <v>127</v>
      </c>
      <c r="C22" s="20"/>
      <c r="D22" s="20"/>
      <c r="E22" s="20"/>
      <c r="F22" s="20"/>
      <c r="G22" s="22"/>
      <c r="H22" s="22"/>
      <c r="I22" s="22"/>
      <c r="J22" s="20"/>
      <c r="K22" s="20"/>
      <c r="L22" s="20"/>
      <c r="M22" s="22"/>
      <c r="N22" s="22"/>
      <c r="O22" s="20"/>
      <c r="P22" s="20"/>
      <c r="Q22" s="20"/>
      <c r="R22" s="2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6"/>
      <c r="B23" s="19" t="s">
        <v>42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2">
        <v>0</v>
      </c>
      <c r="I23" s="22">
        <v>0</v>
      </c>
      <c r="J23" s="20"/>
      <c r="K23" s="20"/>
      <c r="L23" s="20">
        <v>0</v>
      </c>
      <c r="M23" s="22">
        <v>0</v>
      </c>
      <c r="N23" s="22">
        <v>0</v>
      </c>
      <c r="O23" s="20">
        <v>0</v>
      </c>
      <c r="P23" s="20">
        <v>0</v>
      </c>
      <c r="Q23" s="20">
        <v>0</v>
      </c>
      <c r="R23" s="23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26"/>
      <c r="B24" s="19" t="s">
        <v>43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2">
        <v>0</v>
      </c>
      <c r="I24" s="22">
        <v>792.45</v>
      </c>
      <c r="J24" s="20"/>
      <c r="K24" s="20"/>
      <c r="L24" s="20">
        <v>0</v>
      </c>
      <c r="M24" s="22">
        <v>0</v>
      </c>
      <c r="N24" s="22">
        <v>0</v>
      </c>
      <c r="O24" s="20">
        <v>0</v>
      </c>
      <c r="P24" s="20">
        <v>0</v>
      </c>
      <c r="Q24" s="20">
        <v>0</v>
      </c>
      <c r="R24" s="23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33" customFormat="1" ht="15" customHeight="1">
      <c r="A25" s="26"/>
      <c r="B25" s="27" t="s">
        <v>44</v>
      </c>
      <c r="C25" s="28">
        <f>SUM(C9:C24)</f>
        <v>393205</v>
      </c>
      <c r="D25" s="28">
        <f>SUM(D9:D24)</f>
        <v>47175</v>
      </c>
      <c r="E25" s="28">
        <f>SUM(E9:E24)</f>
        <v>37668</v>
      </c>
      <c r="F25" s="28">
        <f>SUM(F9:F24)</f>
        <v>34001.83</v>
      </c>
      <c r="G25" s="29">
        <v>52647</v>
      </c>
      <c r="H25" s="29">
        <f>SUM(H8:H24)</f>
        <v>46721.42</v>
      </c>
      <c r="I25" s="29">
        <f>SUM(I8:I24)</f>
        <v>49886.03999999999</v>
      </c>
      <c r="J25" s="28">
        <f aca="true" t="shared" si="0" ref="J25:R25">SUM(J9:J24)</f>
        <v>57948.21000000001</v>
      </c>
      <c r="K25" s="28">
        <f t="shared" si="0"/>
        <v>54862.21000000001</v>
      </c>
      <c r="L25" s="28">
        <f t="shared" si="0"/>
        <v>46919.29000000001</v>
      </c>
      <c r="M25" s="29">
        <f t="shared" si="0"/>
        <v>64110.57000000001</v>
      </c>
      <c r="N25" s="29">
        <f t="shared" si="0"/>
        <v>69564.14</v>
      </c>
      <c r="O25" s="28">
        <f t="shared" si="0"/>
        <v>47906</v>
      </c>
      <c r="P25" s="30">
        <f t="shared" si="0"/>
        <v>55975.58</v>
      </c>
      <c r="Q25" s="30">
        <f t="shared" si="0"/>
        <v>112656.62</v>
      </c>
      <c r="R25" s="31">
        <f t="shared" si="0"/>
        <v>84369.02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15" customHeight="1">
      <c r="A26" s="26"/>
      <c r="B26" s="19"/>
      <c r="C26" s="20"/>
      <c r="D26" s="20"/>
      <c r="E26" s="20"/>
      <c r="F26" s="34"/>
      <c r="G26" s="22"/>
      <c r="H26" s="22"/>
      <c r="I26" s="22"/>
      <c r="J26" s="20"/>
      <c r="K26" s="35"/>
      <c r="L26" s="28"/>
      <c r="M26" s="22"/>
      <c r="N26" s="22"/>
      <c r="O26" s="28"/>
      <c r="P26" s="20"/>
      <c r="Q26" s="20"/>
      <c r="R26" s="3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>
      <c r="A27" s="26" t="s">
        <v>45</v>
      </c>
      <c r="B27" s="14" t="s">
        <v>128</v>
      </c>
      <c r="C27" s="20"/>
      <c r="D27" s="20"/>
      <c r="E27" s="20"/>
      <c r="F27" s="20"/>
      <c r="G27" s="22"/>
      <c r="H27" s="22"/>
      <c r="I27" s="22"/>
      <c r="J27" s="20"/>
      <c r="K27" s="20"/>
      <c r="L27" s="20"/>
      <c r="M27" s="22"/>
      <c r="N27" s="22"/>
      <c r="O27" s="20"/>
      <c r="P27" s="20"/>
      <c r="Q27" s="20"/>
      <c r="R27" s="2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26"/>
      <c r="B28" s="14" t="s">
        <v>129</v>
      </c>
      <c r="C28" s="20"/>
      <c r="D28" s="20"/>
      <c r="E28" s="20"/>
      <c r="F28" s="20"/>
      <c r="G28" s="22"/>
      <c r="H28" s="22"/>
      <c r="I28" s="22"/>
      <c r="J28" s="20"/>
      <c r="K28" s="20"/>
      <c r="L28" s="20"/>
      <c r="M28" s="22"/>
      <c r="N28" s="22"/>
      <c r="O28" s="20"/>
      <c r="P28" s="20"/>
      <c r="Q28" s="20"/>
      <c r="R28" s="2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26"/>
      <c r="B29" s="19" t="s">
        <v>46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  <c r="H29" s="22">
        <v>0</v>
      </c>
      <c r="I29" s="22">
        <v>0</v>
      </c>
      <c r="J29" s="20"/>
      <c r="K29" s="20"/>
      <c r="L29" s="20">
        <v>0</v>
      </c>
      <c r="M29" s="22">
        <v>0</v>
      </c>
      <c r="N29" s="22">
        <v>0</v>
      </c>
      <c r="O29" s="20">
        <v>0</v>
      </c>
      <c r="P29" s="20">
        <v>0</v>
      </c>
      <c r="Q29" s="20">
        <v>0</v>
      </c>
      <c r="R29" s="23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26"/>
      <c r="B30" s="19" t="s">
        <v>47</v>
      </c>
      <c r="C30" s="20"/>
      <c r="D30" s="20">
        <v>0</v>
      </c>
      <c r="E30" s="20">
        <v>0</v>
      </c>
      <c r="F30" s="20">
        <v>0</v>
      </c>
      <c r="G30" s="21">
        <v>0</v>
      </c>
      <c r="H30" s="22">
        <v>0</v>
      </c>
      <c r="I30" s="22">
        <v>0</v>
      </c>
      <c r="J30" s="20"/>
      <c r="K30" s="20"/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0">
        <v>0</v>
      </c>
      <c r="R30" s="23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26"/>
      <c r="B31" s="19" t="s">
        <v>48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>
        <v>0</v>
      </c>
      <c r="I31" s="22">
        <v>0</v>
      </c>
      <c r="J31" s="20"/>
      <c r="K31" s="20"/>
      <c r="L31" s="20">
        <v>0</v>
      </c>
      <c r="M31" s="22">
        <v>0</v>
      </c>
      <c r="N31" s="22">
        <v>0</v>
      </c>
      <c r="O31" s="20">
        <v>0</v>
      </c>
      <c r="P31" s="20">
        <v>0</v>
      </c>
      <c r="Q31" s="20">
        <v>0</v>
      </c>
      <c r="R31" s="23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26"/>
      <c r="B32" s="19" t="s">
        <v>49</v>
      </c>
      <c r="C32" s="20"/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22">
        <v>0</v>
      </c>
      <c r="J32" s="20"/>
      <c r="K32" s="20"/>
      <c r="L32" s="20">
        <v>0</v>
      </c>
      <c r="M32" s="22">
        <v>0</v>
      </c>
      <c r="N32" s="22">
        <v>0</v>
      </c>
      <c r="O32" s="20">
        <v>0</v>
      </c>
      <c r="P32" s="20">
        <v>0</v>
      </c>
      <c r="Q32" s="20">
        <v>0</v>
      </c>
      <c r="R32" s="23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26"/>
      <c r="B33" s="19" t="s">
        <v>50</v>
      </c>
      <c r="C33" s="20"/>
      <c r="D33" s="20">
        <v>2387</v>
      </c>
      <c r="E33" s="20">
        <v>1903</v>
      </c>
      <c r="F33" s="20">
        <v>0</v>
      </c>
      <c r="G33" s="21">
        <v>0</v>
      </c>
      <c r="H33" s="22">
        <v>2370.35</v>
      </c>
      <c r="I33" s="22">
        <v>0</v>
      </c>
      <c r="J33" s="20">
        <v>2700</v>
      </c>
      <c r="K33" s="20">
        <v>2700</v>
      </c>
      <c r="L33" s="20">
        <v>0</v>
      </c>
      <c r="M33" s="22">
        <v>0</v>
      </c>
      <c r="N33" s="22">
        <v>0</v>
      </c>
      <c r="O33" s="20">
        <v>0</v>
      </c>
      <c r="P33" s="20">
        <v>3012.88</v>
      </c>
      <c r="Q33" s="20">
        <v>3012.88</v>
      </c>
      <c r="R33" s="23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26"/>
      <c r="B34" s="19" t="s">
        <v>51</v>
      </c>
      <c r="C34" s="20"/>
      <c r="D34" s="20"/>
      <c r="E34" s="20">
        <v>0</v>
      </c>
      <c r="F34" s="20">
        <v>0</v>
      </c>
      <c r="G34" s="22">
        <v>0</v>
      </c>
      <c r="H34" s="22">
        <v>450.63</v>
      </c>
      <c r="I34" s="22">
        <v>0</v>
      </c>
      <c r="J34" s="20">
        <v>450.63</v>
      </c>
      <c r="K34" s="20">
        <v>450.63</v>
      </c>
      <c r="L34" s="20">
        <v>0</v>
      </c>
      <c r="M34" s="22">
        <v>0</v>
      </c>
      <c r="N34" s="22">
        <v>0</v>
      </c>
      <c r="O34" s="20">
        <v>0</v>
      </c>
      <c r="P34" s="20">
        <v>535.71</v>
      </c>
      <c r="Q34" s="20">
        <v>535.71</v>
      </c>
      <c r="R34" s="23"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26"/>
      <c r="B35" s="19" t="s">
        <v>52</v>
      </c>
      <c r="C35" s="20">
        <v>13145</v>
      </c>
      <c r="D35" s="20">
        <v>401</v>
      </c>
      <c r="E35" s="20">
        <v>504</v>
      </c>
      <c r="F35" s="20">
        <v>54365.26</v>
      </c>
      <c r="G35" s="22">
        <v>66168</v>
      </c>
      <c r="H35" s="22">
        <v>57046.88</v>
      </c>
      <c r="I35" s="22">
        <v>0</v>
      </c>
      <c r="J35" s="20"/>
      <c r="K35" s="20">
        <f>2793.69+23750.37</f>
        <v>26544.059999999998</v>
      </c>
      <c r="L35" s="20">
        <v>46142.29</v>
      </c>
      <c r="M35" s="22">
        <v>54401.15</v>
      </c>
      <c r="N35" s="22">
        <v>54401.15</v>
      </c>
      <c r="O35" s="20">
        <v>45184</v>
      </c>
      <c r="P35" s="20">
        <v>0</v>
      </c>
      <c r="Q35" s="20">
        <v>0</v>
      </c>
      <c r="R35" s="23">
        <v>108260.33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26"/>
      <c r="B36" s="14" t="s">
        <v>130</v>
      </c>
      <c r="C36" s="20"/>
      <c r="D36" s="20"/>
      <c r="E36" s="20"/>
      <c r="F36" s="20"/>
      <c r="G36" s="22"/>
      <c r="H36" s="22"/>
      <c r="I36" s="22"/>
      <c r="J36" s="20"/>
      <c r="K36" s="20"/>
      <c r="L36" s="20"/>
      <c r="M36" s="22"/>
      <c r="N36" s="22"/>
      <c r="O36" s="20"/>
      <c r="P36" s="20"/>
      <c r="Q36" s="20"/>
      <c r="R36" s="2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26"/>
      <c r="B37" s="19" t="s">
        <v>53</v>
      </c>
      <c r="C37" s="20"/>
      <c r="D37" s="20"/>
      <c r="E37" s="20"/>
      <c r="F37" s="20">
        <v>0</v>
      </c>
      <c r="G37" s="21">
        <v>0</v>
      </c>
      <c r="H37" s="22">
        <v>7500.94</v>
      </c>
      <c r="I37" s="22">
        <v>0</v>
      </c>
      <c r="J37" s="20">
        <v>8500.94</v>
      </c>
      <c r="K37" s="20">
        <v>8500.94</v>
      </c>
      <c r="L37" s="20">
        <v>0</v>
      </c>
      <c r="M37" s="22">
        <v>0</v>
      </c>
      <c r="N37" s="22">
        <v>0</v>
      </c>
      <c r="O37" s="20">
        <v>0</v>
      </c>
      <c r="P37" s="20">
        <v>14707.88</v>
      </c>
      <c r="Q37" s="20">
        <v>14707.88</v>
      </c>
      <c r="R37" s="23">
        <v>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26"/>
      <c r="B38" s="19" t="s">
        <v>54</v>
      </c>
      <c r="C38" s="20">
        <v>59669</v>
      </c>
      <c r="D38" s="20">
        <f>2366+5858</f>
        <v>8224</v>
      </c>
      <c r="E38" s="20">
        <f>2180+6358</f>
        <v>8538</v>
      </c>
      <c r="F38" s="20">
        <v>0</v>
      </c>
      <c r="G38" s="36">
        <v>0</v>
      </c>
      <c r="H38" s="22">
        <v>0</v>
      </c>
      <c r="I38" s="22">
        <v>0</v>
      </c>
      <c r="J38" s="20">
        <f>3771.65+9322.26+2793.69+23750.37</f>
        <v>39637.97</v>
      </c>
      <c r="K38" s="20"/>
      <c r="L38" s="20">
        <v>0</v>
      </c>
      <c r="M38" s="22">
        <v>0</v>
      </c>
      <c r="N38" s="22">
        <v>0</v>
      </c>
      <c r="O38" s="20">
        <v>0</v>
      </c>
      <c r="P38" s="20">
        <f>87762.57+2600.01</f>
        <v>90362.58</v>
      </c>
      <c r="Q38" s="20">
        <f>87762.57+2600.01</f>
        <v>90362.58</v>
      </c>
      <c r="R38" s="23">
        <v>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26"/>
      <c r="B39" s="14" t="s">
        <v>55</v>
      </c>
      <c r="C39" s="20">
        <v>0</v>
      </c>
      <c r="D39" s="20">
        <v>0</v>
      </c>
      <c r="E39" s="20">
        <v>0</v>
      </c>
      <c r="F39" s="20">
        <v>0</v>
      </c>
      <c r="G39" s="36">
        <v>0</v>
      </c>
      <c r="H39" s="22">
        <v>0</v>
      </c>
      <c r="I39" s="22">
        <v>0</v>
      </c>
      <c r="J39" s="20"/>
      <c r="K39" s="20"/>
      <c r="L39" s="20">
        <v>0</v>
      </c>
      <c r="M39" s="22">
        <v>0</v>
      </c>
      <c r="N39" s="22">
        <v>24.39</v>
      </c>
      <c r="O39" s="20">
        <v>0</v>
      </c>
      <c r="P39" s="20">
        <v>0</v>
      </c>
      <c r="Q39" s="20">
        <v>0</v>
      </c>
      <c r="R39" s="23">
        <v>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26"/>
      <c r="B40" s="14" t="s">
        <v>131</v>
      </c>
      <c r="C40" s="20"/>
      <c r="D40" s="20"/>
      <c r="E40" s="20"/>
      <c r="F40" s="20"/>
      <c r="G40" s="36"/>
      <c r="H40" s="22"/>
      <c r="I40" s="22"/>
      <c r="J40" s="20"/>
      <c r="K40" s="20"/>
      <c r="L40" s="20"/>
      <c r="M40" s="22"/>
      <c r="N40" s="22"/>
      <c r="O40" s="20"/>
      <c r="P40" s="20"/>
      <c r="Q40" s="20"/>
      <c r="R40" s="2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26"/>
      <c r="B41" s="19" t="s">
        <v>56</v>
      </c>
      <c r="C41" s="20">
        <v>337186</v>
      </c>
      <c r="D41" s="20">
        <v>7191</v>
      </c>
      <c r="E41" s="20">
        <v>3406</v>
      </c>
      <c r="F41" s="20">
        <v>2015.92</v>
      </c>
      <c r="G41" s="36">
        <v>2599</v>
      </c>
      <c r="H41" s="22">
        <v>2513.36</v>
      </c>
      <c r="I41" s="22">
        <v>2282.85</v>
      </c>
      <c r="J41" s="20">
        <v>33381.75</v>
      </c>
      <c r="K41" s="20">
        <v>35881.75</v>
      </c>
      <c r="L41" s="20">
        <v>43736.27</v>
      </c>
      <c r="M41" s="22">
        <v>36378.41</v>
      </c>
      <c r="N41" s="22">
        <v>61694.92</v>
      </c>
      <c r="O41" s="20">
        <v>31214</v>
      </c>
      <c r="P41" s="20">
        <v>11900.86</v>
      </c>
      <c r="Q41" s="20">
        <v>11900.86</v>
      </c>
      <c r="R41" s="23">
        <v>53731.56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26"/>
      <c r="B42" s="19" t="s">
        <v>57</v>
      </c>
      <c r="C42" s="25"/>
      <c r="D42" s="20">
        <v>51662</v>
      </c>
      <c r="E42" s="20">
        <v>47239</v>
      </c>
      <c r="F42" s="20"/>
      <c r="G42" s="36">
        <v>0</v>
      </c>
      <c r="H42" s="22">
        <v>0</v>
      </c>
      <c r="I42" s="22">
        <v>76635.47</v>
      </c>
      <c r="J42" s="20"/>
      <c r="K42" s="20">
        <f>3771.65+9322.26</f>
        <v>13093.91</v>
      </c>
      <c r="L42" s="20">
        <v>0</v>
      </c>
      <c r="M42" s="22">
        <v>0</v>
      </c>
      <c r="N42" s="22">
        <v>0</v>
      </c>
      <c r="O42" s="20">
        <v>0</v>
      </c>
      <c r="P42" s="20">
        <f>277.04+30041.92</f>
        <v>30318.96</v>
      </c>
      <c r="Q42" s="20">
        <f>277.04+30041.92</f>
        <v>30318.96</v>
      </c>
      <c r="R42" s="23"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3" customFormat="1" ht="15" customHeight="1">
      <c r="A43" s="26"/>
      <c r="B43" s="27" t="s">
        <v>58</v>
      </c>
      <c r="C43" s="28">
        <f>SUM(C29:C42)</f>
        <v>410000</v>
      </c>
      <c r="D43" s="28">
        <f>SUM(D29:D42)</f>
        <v>69865</v>
      </c>
      <c r="E43" s="28">
        <f>SUM(E29:E42)</f>
        <v>61590</v>
      </c>
      <c r="F43" s="28">
        <f>SUM(F29:F42)</f>
        <v>56381.18</v>
      </c>
      <c r="G43" s="37">
        <f>SUM(G28:G42)</f>
        <v>68767</v>
      </c>
      <c r="H43" s="37">
        <f aca="true" t="shared" si="1" ref="H43:R43">SUM(H29:H42)</f>
        <v>69882.16</v>
      </c>
      <c r="I43" s="37">
        <f t="shared" si="1"/>
        <v>78918.32</v>
      </c>
      <c r="J43" s="28">
        <f t="shared" si="1"/>
        <v>84671.29000000001</v>
      </c>
      <c r="K43" s="28">
        <f t="shared" si="1"/>
        <v>87171.29000000001</v>
      </c>
      <c r="L43" s="28">
        <f t="shared" si="1"/>
        <v>89878.56</v>
      </c>
      <c r="M43" s="29">
        <f t="shared" si="1"/>
        <v>90779.56</v>
      </c>
      <c r="N43" s="29">
        <f t="shared" si="1"/>
        <v>116120.45999999999</v>
      </c>
      <c r="O43" s="28">
        <f t="shared" si="1"/>
        <v>76398</v>
      </c>
      <c r="P43" s="34">
        <f t="shared" si="1"/>
        <v>150838.87</v>
      </c>
      <c r="Q43" s="34">
        <f t="shared" si="1"/>
        <v>150838.87</v>
      </c>
      <c r="R43" s="31">
        <f t="shared" si="1"/>
        <v>161991.89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15" customHeight="1">
      <c r="A44" s="26"/>
      <c r="B44" s="19"/>
      <c r="C44" s="28"/>
      <c r="D44" s="28"/>
      <c r="E44" s="28"/>
      <c r="F44" s="28"/>
      <c r="G44" s="29"/>
      <c r="H44" s="29"/>
      <c r="I44" s="29"/>
      <c r="J44" s="28"/>
      <c r="K44" s="38"/>
      <c r="L44" s="28"/>
      <c r="M44" s="29"/>
      <c r="N44" s="29"/>
      <c r="O44" s="28"/>
      <c r="P44" s="20"/>
      <c r="Q44" s="20"/>
      <c r="R44" s="3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6" t="s">
        <v>59</v>
      </c>
      <c r="B45" s="14" t="s">
        <v>132</v>
      </c>
      <c r="C45" s="28">
        <v>0</v>
      </c>
      <c r="D45" s="28">
        <v>0</v>
      </c>
      <c r="E45" s="28">
        <v>210</v>
      </c>
      <c r="F45" s="28">
        <v>0</v>
      </c>
      <c r="G45" s="29">
        <v>210</v>
      </c>
      <c r="H45" s="29">
        <f>2210+210+4099</f>
        <v>6519</v>
      </c>
      <c r="I45" s="29">
        <v>0</v>
      </c>
      <c r="J45" s="28">
        <v>11040</v>
      </c>
      <c r="K45" s="28">
        <v>11040</v>
      </c>
      <c r="L45" s="28">
        <v>0</v>
      </c>
      <c r="M45" s="29">
        <f>2210+231+8599</f>
        <v>11040</v>
      </c>
      <c r="N45" s="29">
        <f>2210+1099+7500+231</f>
        <v>11040</v>
      </c>
      <c r="O45" s="28">
        <v>0</v>
      </c>
      <c r="P45" s="34">
        <v>5254</v>
      </c>
      <c r="Q45" s="34">
        <v>5254</v>
      </c>
      <c r="R45" s="31">
        <v>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39"/>
      <c r="B46" s="19"/>
      <c r="C46" s="20"/>
      <c r="D46" s="20"/>
      <c r="E46" s="20"/>
      <c r="F46" s="20"/>
      <c r="G46" s="22"/>
      <c r="H46" s="22"/>
      <c r="I46" s="22"/>
      <c r="J46" s="20"/>
      <c r="K46" s="20"/>
      <c r="L46" s="20"/>
      <c r="M46" s="22"/>
      <c r="N46" s="22"/>
      <c r="O46" s="20"/>
      <c r="P46" s="20"/>
      <c r="Q46" s="20"/>
      <c r="R46" s="2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26" t="s">
        <v>60</v>
      </c>
      <c r="B47" s="14" t="s">
        <v>133</v>
      </c>
      <c r="C47" s="20"/>
      <c r="D47" s="20"/>
      <c r="E47" s="20"/>
      <c r="F47" s="20"/>
      <c r="G47" s="22"/>
      <c r="H47" s="22"/>
      <c r="I47" s="22"/>
      <c r="J47" s="20"/>
      <c r="K47" s="20"/>
      <c r="L47" s="20"/>
      <c r="M47" s="22"/>
      <c r="N47" s="22"/>
      <c r="O47" s="20"/>
      <c r="P47" s="20"/>
      <c r="Q47" s="20"/>
      <c r="R47" s="2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26"/>
      <c r="B48" s="19" t="s">
        <v>61</v>
      </c>
      <c r="C48" s="20">
        <v>170000</v>
      </c>
      <c r="D48" s="20">
        <v>30738</v>
      </c>
      <c r="E48" s="20">
        <v>29112</v>
      </c>
      <c r="F48" s="20">
        <v>28707.55</v>
      </c>
      <c r="G48" s="36">
        <v>30959</v>
      </c>
      <c r="H48" s="22">
        <v>30959.49</v>
      </c>
      <c r="I48" s="22">
        <v>23120.72</v>
      </c>
      <c r="J48" s="20">
        <v>32395.67</v>
      </c>
      <c r="K48" s="20">
        <v>22395.67</v>
      </c>
      <c r="L48" s="20">
        <v>23464.08</v>
      </c>
      <c r="M48" s="22">
        <v>27891.27</v>
      </c>
      <c r="N48" s="22">
        <v>26943.91</v>
      </c>
      <c r="O48" s="20">
        <v>13185</v>
      </c>
      <c r="P48" s="20">
        <v>33302.38</v>
      </c>
      <c r="Q48" s="20">
        <v>19017.29</v>
      </c>
      <c r="R48" s="23">
        <v>20621.75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>
      <c r="A49" s="26"/>
      <c r="B49" s="19" t="s">
        <v>62</v>
      </c>
      <c r="C49" s="20">
        <v>50000</v>
      </c>
      <c r="D49" s="20">
        <v>4215</v>
      </c>
      <c r="E49" s="20">
        <v>6339</v>
      </c>
      <c r="F49" s="20">
        <v>6406.7</v>
      </c>
      <c r="G49" s="36">
        <v>9947</v>
      </c>
      <c r="H49" s="22">
        <v>9847.47</v>
      </c>
      <c r="I49" s="22">
        <v>8526.99</v>
      </c>
      <c r="J49" s="20">
        <v>17627.65</v>
      </c>
      <c r="K49" s="20">
        <v>7627.65</v>
      </c>
      <c r="L49" s="20">
        <v>7950.2</v>
      </c>
      <c r="M49" s="22">
        <v>13013.93</v>
      </c>
      <c r="N49" s="22">
        <v>6160.33</v>
      </c>
      <c r="O49" s="20">
        <v>6171</v>
      </c>
      <c r="P49" s="20">
        <v>10976.05</v>
      </c>
      <c r="Q49" s="20">
        <v>10976.05</v>
      </c>
      <c r="R49" s="23">
        <v>10269.18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>
      <c r="A50" s="26"/>
      <c r="B50" s="19" t="s">
        <v>63</v>
      </c>
      <c r="C50" s="20">
        <v>17500</v>
      </c>
      <c r="D50" s="20">
        <v>2449</v>
      </c>
      <c r="E50" s="20">
        <v>2322</v>
      </c>
      <c r="F50" s="20">
        <v>1275.9</v>
      </c>
      <c r="G50" s="36">
        <v>1384</v>
      </c>
      <c r="H50" s="22">
        <v>1623.46</v>
      </c>
      <c r="I50" s="22">
        <v>2335.09</v>
      </c>
      <c r="J50" s="20">
        <v>1394.88</v>
      </c>
      <c r="K50" s="20">
        <v>1394.88</v>
      </c>
      <c r="L50" s="20">
        <v>1839.44</v>
      </c>
      <c r="M50" s="22">
        <v>1595</v>
      </c>
      <c r="N50" s="22">
        <v>1839.44</v>
      </c>
      <c r="O50" s="20">
        <v>2043</v>
      </c>
      <c r="P50" s="20">
        <v>2147.35</v>
      </c>
      <c r="Q50" s="20">
        <v>2099.83</v>
      </c>
      <c r="R50" s="23">
        <v>2626.17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>
      <c r="A51" s="26"/>
      <c r="B51" s="19" t="s">
        <v>64</v>
      </c>
      <c r="C51" s="20">
        <v>0</v>
      </c>
      <c r="D51" s="20">
        <v>0</v>
      </c>
      <c r="E51" s="20"/>
      <c r="F51" s="20"/>
      <c r="G51" s="36">
        <v>0</v>
      </c>
      <c r="H51" s="22">
        <v>0</v>
      </c>
      <c r="I51" s="22">
        <v>0</v>
      </c>
      <c r="J51" s="20"/>
      <c r="K51" s="20"/>
      <c r="L51" s="20">
        <v>0</v>
      </c>
      <c r="M51" s="22">
        <v>0</v>
      </c>
      <c r="N51" s="22"/>
      <c r="O51" s="20">
        <v>0</v>
      </c>
      <c r="P51" s="20">
        <v>6595.96</v>
      </c>
      <c r="Q51" s="20">
        <v>6595.96</v>
      </c>
      <c r="R51" s="23">
        <v>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33" customFormat="1" ht="15" customHeight="1">
      <c r="A52" s="39"/>
      <c r="B52" s="27" t="s">
        <v>65</v>
      </c>
      <c r="C52" s="28">
        <f>SUM(C48:C51)</f>
        <v>237500</v>
      </c>
      <c r="D52" s="28">
        <f>SUM(D48:D51)</f>
        <v>37402</v>
      </c>
      <c r="E52" s="28">
        <f>SUM(E48:E51)</f>
        <v>37773</v>
      </c>
      <c r="F52" s="28">
        <f>SUM(F48:F51)</f>
        <v>36390.15</v>
      </c>
      <c r="G52" s="29">
        <v>42291</v>
      </c>
      <c r="H52" s="29">
        <f aca="true" t="shared" si="2" ref="H52:R52">SUM(H48:H51)</f>
        <v>42430.42</v>
      </c>
      <c r="I52" s="29">
        <f t="shared" si="2"/>
        <v>33982.8</v>
      </c>
      <c r="J52" s="28">
        <f t="shared" si="2"/>
        <v>51418.2</v>
      </c>
      <c r="K52" s="28">
        <f t="shared" si="2"/>
        <v>31418.2</v>
      </c>
      <c r="L52" s="28">
        <f t="shared" si="2"/>
        <v>33253.72</v>
      </c>
      <c r="M52" s="29">
        <f t="shared" si="2"/>
        <v>42500.2</v>
      </c>
      <c r="N52" s="29">
        <f t="shared" si="2"/>
        <v>34943.68</v>
      </c>
      <c r="O52" s="28">
        <f t="shared" si="2"/>
        <v>21399</v>
      </c>
      <c r="P52" s="34">
        <f t="shared" si="2"/>
        <v>53021.73999999999</v>
      </c>
      <c r="Q52" s="34">
        <f t="shared" si="2"/>
        <v>38689.13</v>
      </c>
      <c r="R52" s="31">
        <f t="shared" si="2"/>
        <v>33517.1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ht="15" customHeight="1">
      <c r="A53" s="26"/>
      <c r="B53" s="19"/>
      <c r="C53" s="20"/>
      <c r="D53" s="20"/>
      <c r="E53" s="20"/>
      <c r="F53" s="34"/>
      <c r="G53" s="22"/>
      <c r="H53" s="22"/>
      <c r="I53" s="22"/>
      <c r="J53" s="20"/>
      <c r="K53" s="40"/>
      <c r="L53" s="20"/>
      <c r="M53" s="22"/>
      <c r="N53" s="22"/>
      <c r="O53" s="20"/>
      <c r="P53" s="20"/>
      <c r="Q53" s="20"/>
      <c r="R53" s="2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customHeight="1">
      <c r="A54" s="26" t="s">
        <v>66</v>
      </c>
      <c r="B54" s="14" t="s">
        <v>134</v>
      </c>
      <c r="C54" s="20"/>
      <c r="D54" s="20"/>
      <c r="E54" s="20"/>
      <c r="F54" s="20"/>
      <c r="G54" s="22"/>
      <c r="H54" s="22"/>
      <c r="I54" s="22"/>
      <c r="J54" s="20"/>
      <c r="K54" s="20"/>
      <c r="L54" s="20"/>
      <c r="M54" s="22"/>
      <c r="N54" s="22"/>
      <c r="O54" s="20"/>
      <c r="P54" s="20"/>
      <c r="Q54" s="20"/>
      <c r="R54" s="2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>
      <c r="A55" s="26"/>
      <c r="B55" s="19" t="s">
        <v>67</v>
      </c>
      <c r="C55" s="20">
        <v>800000</v>
      </c>
      <c r="D55" s="20">
        <v>90500</v>
      </c>
      <c r="E55" s="20">
        <v>142470</v>
      </c>
      <c r="F55" s="20">
        <v>119777.87</v>
      </c>
      <c r="G55" s="36">
        <v>129481</v>
      </c>
      <c r="H55" s="22">
        <v>129480.88</v>
      </c>
      <c r="I55" s="22">
        <v>100261.38</v>
      </c>
      <c r="J55" s="20">
        <v>125552.78</v>
      </c>
      <c r="K55" s="20">
        <v>125552.78</v>
      </c>
      <c r="L55" s="20">
        <v>126126.89</v>
      </c>
      <c r="M55" s="22">
        <v>136236.01</v>
      </c>
      <c r="N55" s="22">
        <v>130464.32</v>
      </c>
      <c r="O55" s="20">
        <v>154447</v>
      </c>
      <c r="P55" s="20">
        <v>100724.03</v>
      </c>
      <c r="Q55" s="20">
        <v>169664.4</v>
      </c>
      <c r="R55" s="23">
        <v>195029.67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>
      <c r="A56" s="26"/>
      <c r="B56" s="19" t="s">
        <v>68</v>
      </c>
      <c r="C56" s="20">
        <v>2965</v>
      </c>
      <c r="D56" s="20">
        <v>330</v>
      </c>
      <c r="E56" s="20">
        <v>360</v>
      </c>
      <c r="F56" s="20">
        <v>289.58</v>
      </c>
      <c r="G56" s="36">
        <v>431</v>
      </c>
      <c r="H56" s="22">
        <v>453.99</v>
      </c>
      <c r="I56" s="22">
        <v>122.74</v>
      </c>
      <c r="J56" s="20">
        <v>353.97</v>
      </c>
      <c r="K56" s="20">
        <v>353.97</v>
      </c>
      <c r="L56" s="20">
        <v>501.8</v>
      </c>
      <c r="M56" s="22">
        <v>1115.95</v>
      </c>
      <c r="N56" s="22">
        <v>578.93</v>
      </c>
      <c r="O56" s="20">
        <v>309</v>
      </c>
      <c r="P56" s="20">
        <v>75.92</v>
      </c>
      <c r="Q56" s="20">
        <v>20.6</v>
      </c>
      <c r="R56" s="23">
        <v>91.93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33" customFormat="1" ht="15" customHeight="1">
      <c r="A57" s="26"/>
      <c r="B57" s="27" t="s">
        <v>69</v>
      </c>
      <c r="C57" s="28">
        <f aca="true" t="shared" si="3" ref="C57:R57">SUM(C55:C56)</f>
        <v>802965</v>
      </c>
      <c r="D57" s="28">
        <f t="shared" si="3"/>
        <v>90830</v>
      </c>
      <c r="E57" s="28">
        <f t="shared" si="3"/>
        <v>142830</v>
      </c>
      <c r="F57" s="28">
        <f t="shared" si="3"/>
        <v>120067.45</v>
      </c>
      <c r="G57" s="37">
        <f t="shared" si="3"/>
        <v>129912</v>
      </c>
      <c r="H57" s="37">
        <f t="shared" si="3"/>
        <v>129934.87000000001</v>
      </c>
      <c r="I57" s="37">
        <f t="shared" si="3"/>
        <v>100384.12000000001</v>
      </c>
      <c r="J57" s="28">
        <f t="shared" si="3"/>
        <v>125906.75</v>
      </c>
      <c r="K57" s="28">
        <f t="shared" si="3"/>
        <v>125906.75</v>
      </c>
      <c r="L57" s="28">
        <f t="shared" si="3"/>
        <v>126628.69</v>
      </c>
      <c r="M57" s="29">
        <f t="shared" si="3"/>
        <v>137351.96000000002</v>
      </c>
      <c r="N57" s="29">
        <f t="shared" si="3"/>
        <v>131043.25</v>
      </c>
      <c r="O57" s="28">
        <f t="shared" si="3"/>
        <v>154756</v>
      </c>
      <c r="P57" s="34">
        <f t="shared" si="3"/>
        <v>100799.95</v>
      </c>
      <c r="Q57" s="34">
        <f t="shared" si="3"/>
        <v>169685</v>
      </c>
      <c r="R57" s="31">
        <f t="shared" si="3"/>
        <v>195121.6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5" customHeight="1">
      <c r="A58" s="26"/>
      <c r="B58" s="14"/>
      <c r="C58" s="20"/>
      <c r="D58" s="20"/>
      <c r="E58" s="20"/>
      <c r="F58" s="34"/>
      <c r="G58" s="22"/>
      <c r="H58" s="22"/>
      <c r="I58" s="22"/>
      <c r="J58" s="20"/>
      <c r="K58" s="41"/>
      <c r="L58" s="34"/>
      <c r="M58" s="22"/>
      <c r="N58" s="22"/>
      <c r="O58" s="34"/>
      <c r="P58" s="34"/>
      <c r="Q58" s="34"/>
      <c r="R58" s="4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>
      <c r="A59" s="26" t="s">
        <v>70</v>
      </c>
      <c r="B59" s="14" t="s">
        <v>135</v>
      </c>
      <c r="C59" s="20"/>
      <c r="D59" s="20"/>
      <c r="E59" s="20"/>
      <c r="F59" s="20"/>
      <c r="G59" s="22"/>
      <c r="H59" s="22"/>
      <c r="I59" s="22"/>
      <c r="J59" s="20"/>
      <c r="K59" s="20"/>
      <c r="L59" s="20"/>
      <c r="M59" s="22"/>
      <c r="N59" s="22"/>
      <c r="O59" s="20"/>
      <c r="P59" s="20"/>
      <c r="Q59" s="20"/>
      <c r="R59" s="2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>
      <c r="A60" s="26"/>
      <c r="B60" s="19" t="s">
        <v>71</v>
      </c>
      <c r="C60" s="20">
        <v>35000</v>
      </c>
      <c r="D60" s="20">
        <v>5404</v>
      </c>
      <c r="E60" s="20">
        <v>13758</v>
      </c>
      <c r="F60" s="20">
        <v>11646.49</v>
      </c>
      <c r="G60" s="36">
        <v>10003</v>
      </c>
      <c r="H60" s="22">
        <v>10003.31</v>
      </c>
      <c r="I60" s="22">
        <v>24647.01</v>
      </c>
      <c r="J60" s="20">
        <v>29252.5</v>
      </c>
      <c r="K60" s="20">
        <v>29252.5</v>
      </c>
      <c r="L60" s="20">
        <v>30668.17</v>
      </c>
      <c r="M60" s="22">
        <v>1274</v>
      </c>
      <c r="N60" s="22">
        <v>36460.54</v>
      </c>
      <c r="O60" s="20">
        <v>30528</v>
      </c>
      <c r="P60" s="20">
        <f>485.05+58.45+35885.2+220.07+89.8+1751.53</f>
        <v>38490.1</v>
      </c>
      <c r="Q60" s="20">
        <f>485.05+58.45+30757.34+220.07+89.8+1751.53</f>
        <v>33362.24</v>
      </c>
      <c r="R60" s="23">
        <v>31952.36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customHeight="1">
      <c r="A61" s="26"/>
      <c r="B61" s="19" t="s">
        <v>72</v>
      </c>
      <c r="C61" s="20">
        <v>20000</v>
      </c>
      <c r="D61" s="20">
        <v>4164</v>
      </c>
      <c r="E61" s="20">
        <v>1251</v>
      </c>
      <c r="F61" s="20">
        <v>13014.03</v>
      </c>
      <c r="G61" s="36">
        <v>2535</v>
      </c>
      <c r="H61" s="22">
        <v>2534.67</v>
      </c>
      <c r="I61" s="22">
        <v>5009.05</v>
      </c>
      <c r="J61" s="43">
        <v>1208.89</v>
      </c>
      <c r="K61" s="43">
        <v>1554.89</v>
      </c>
      <c r="L61" s="20">
        <v>13568.07</v>
      </c>
      <c r="M61" s="22">
        <v>29660</v>
      </c>
      <c r="N61" s="22">
        <v>11695.11</v>
      </c>
      <c r="O61" s="20">
        <v>1543</v>
      </c>
      <c r="P61" s="20">
        <v>8736.09</v>
      </c>
      <c r="Q61" s="20">
        <v>34678.01</v>
      </c>
      <c r="R61" s="23">
        <v>12099.29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>
      <c r="A62" s="26"/>
      <c r="B62" s="19" t="s">
        <v>73</v>
      </c>
      <c r="C62" s="20">
        <v>500</v>
      </c>
      <c r="D62" s="20">
        <v>0</v>
      </c>
      <c r="E62" s="20">
        <v>0</v>
      </c>
      <c r="F62" s="20">
        <v>0</v>
      </c>
      <c r="G62" s="36">
        <v>31</v>
      </c>
      <c r="H62" s="22">
        <v>25.08</v>
      </c>
      <c r="I62" s="22">
        <v>23.19</v>
      </c>
      <c r="J62" s="20">
        <v>34.37</v>
      </c>
      <c r="K62" s="20">
        <v>34.37</v>
      </c>
      <c r="L62" s="20">
        <v>30.68</v>
      </c>
      <c r="M62" s="22">
        <v>66.5</v>
      </c>
      <c r="N62" s="22">
        <v>14.94</v>
      </c>
      <c r="O62" s="20">
        <v>23</v>
      </c>
      <c r="P62" s="20">
        <v>88.21</v>
      </c>
      <c r="Q62" s="20">
        <v>69.4</v>
      </c>
      <c r="R62" s="23">
        <v>51.68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33" customFormat="1" ht="15" customHeight="1">
      <c r="A63" s="26"/>
      <c r="B63" s="27" t="s">
        <v>74</v>
      </c>
      <c r="C63" s="28">
        <f aca="true" t="shared" si="4" ref="C63:R63">SUM(C60:C62)</f>
        <v>55500</v>
      </c>
      <c r="D63" s="28">
        <f t="shared" si="4"/>
        <v>9568</v>
      </c>
      <c r="E63" s="28">
        <f t="shared" si="4"/>
        <v>15009</v>
      </c>
      <c r="F63" s="28">
        <f t="shared" si="4"/>
        <v>24660.52</v>
      </c>
      <c r="G63" s="29">
        <f t="shared" si="4"/>
        <v>12569</v>
      </c>
      <c r="H63" s="29">
        <f t="shared" si="4"/>
        <v>12563.06</v>
      </c>
      <c r="I63" s="29">
        <f t="shared" si="4"/>
        <v>29679.249999999996</v>
      </c>
      <c r="J63" s="28">
        <f t="shared" si="4"/>
        <v>30495.76</v>
      </c>
      <c r="K63" s="28">
        <f t="shared" si="4"/>
        <v>30841.76</v>
      </c>
      <c r="L63" s="28">
        <f t="shared" si="4"/>
        <v>44266.92</v>
      </c>
      <c r="M63" s="29">
        <f t="shared" si="4"/>
        <v>31000.5</v>
      </c>
      <c r="N63" s="29">
        <f t="shared" si="4"/>
        <v>48170.590000000004</v>
      </c>
      <c r="O63" s="28">
        <f t="shared" si="4"/>
        <v>32094</v>
      </c>
      <c r="P63" s="34">
        <f t="shared" si="4"/>
        <v>47314.4</v>
      </c>
      <c r="Q63" s="34">
        <f t="shared" si="4"/>
        <v>68109.65</v>
      </c>
      <c r="R63" s="31">
        <f t="shared" si="4"/>
        <v>44103.33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5" customHeight="1">
      <c r="A64" s="26"/>
      <c r="B64" s="14"/>
      <c r="C64" s="20"/>
      <c r="D64" s="20"/>
      <c r="E64" s="20"/>
      <c r="F64" s="34"/>
      <c r="G64" s="22"/>
      <c r="H64" s="22"/>
      <c r="I64" s="22"/>
      <c r="J64" s="20"/>
      <c r="K64" s="35"/>
      <c r="L64" s="20"/>
      <c r="M64" s="22"/>
      <c r="N64" s="22"/>
      <c r="O64" s="20"/>
      <c r="P64" s="20"/>
      <c r="Q64" s="20"/>
      <c r="R64" s="2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>
      <c r="A65" s="26" t="s">
        <v>75</v>
      </c>
      <c r="B65" s="14" t="s">
        <v>136</v>
      </c>
      <c r="C65" s="20"/>
      <c r="D65" s="20"/>
      <c r="E65" s="20"/>
      <c r="F65" s="20"/>
      <c r="G65" s="22"/>
      <c r="H65" s="22"/>
      <c r="I65" s="22"/>
      <c r="J65" s="20"/>
      <c r="K65" s="20"/>
      <c r="L65" s="20"/>
      <c r="M65" s="22"/>
      <c r="N65" s="22"/>
      <c r="O65" s="20"/>
      <c r="P65" s="20"/>
      <c r="Q65" s="20"/>
      <c r="R65" s="23"/>
      <c r="S65" s="2" t="s">
        <v>76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>
      <c r="A66" s="26"/>
      <c r="B66" s="19" t="s">
        <v>77</v>
      </c>
      <c r="C66" s="20">
        <v>3000</v>
      </c>
      <c r="D66" s="20">
        <v>0</v>
      </c>
      <c r="E66" s="20">
        <v>0</v>
      </c>
      <c r="F66" s="20">
        <v>0</v>
      </c>
      <c r="G66" s="22">
        <v>0</v>
      </c>
      <c r="H66" s="22">
        <v>0</v>
      </c>
      <c r="I66" s="22">
        <v>0</v>
      </c>
      <c r="J66" s="20">
        <v>0</v>
      </c>
      <c r="K66" s="20">
        <v>0</v>
      </c>
      <c r="L66" s="20">
        <v>0</v>
      </c>
      <c r="M66" s="22">
        <v>0</v>
      </c>
      <c r="N66" s="22">
        <v>300.02</v>
      </c>
      <c r="O66" s="20">
        <v>18</v>
      </c>
      <c r="P66" s="20">
        <v>850.02</v>
      </c>
      <c r="Q66" s="20">
        <v>2500.02</v>
      </c>
      <c r="R66" s="23">
        <v>1500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>
      <c r="A67" s="26"/>
      <c r="B67" s="19" t="s">
        <v>78</v>
      </c>
      <c r="C67" s="20">
        <v>0</v>
      </c>
      <c r="D67" s="20">
        <v>0</v>
      </c>
      <c r="E67" s="20">
        <v>0</v>
      </c>
      <c r="F67" s="20">
        <v>0</v>
      </c>
      <c r="G67" s="36">
        <v>0</v>
      </c>
      <c r="H67" s="22">
        <v>0</v>
      </c>
      <c r="I67" s="22">
        <v>0</v>
      </c>
      <c r="J67" s="20"/>
      <c r="K67" s="20"/>
      <c r="L67" s="20">
        <v>0</v>
      </c>
      <c r="M67" s="22">
        <v>0</v>
      </c>
      <c r="N67" s="22">
        <v>0</v>
      </c>
      <c r="O67" s="20">
        <v>0</v>
      </c>
      <c r="P67" s="20">
        <v>0</v>
      </c>
      <c r="Q67" s="20">
        <v>0</v>
      </c>
      <c r="R67" s="23">
        <v>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26"/>
      <c r="B68" s="19" t="s">
        <v>79</v>
      </c>
      <c r="C68" s="20">
        <v>600000</v>
      </c>
      <c r="D68" s="20">
        <v>86301</v>
      </c>
      <c r="E68" s="20">
        <v>52025</v>
      </c>
      <c r="F68" s="20">
        <v>50040.46</v>
      </c>
      <c r="G68" s="36">
        <v>99361</v>
      </c>
      <c r="H68" s="22">
        <v>69268.55</v>
      </c>
      <c r="I68" s="22">
        <v>57488.07</v>
      </c>
      <c r="J68" s="20">
        <v>121058.03</v>
      </c>
      <c r="K68" s="20">
        <v>78558.03</v>
      </c>
      <c r="L68" s="20">
        <v>102418.6</v>
      </c>
      <c r="M68" s="22">
        <v>150566.53</v>
      </c>
      <c r="N68" s="22">
        <v>140959.21</v>
      </c>
      <c r="O68" s="20">
        <v>136302</v>
      </c>
      <c r="P68" s="20">
        <v>243572.79</v>
      </c>
      <c r="Q68" s="20">
        <v>130591.18</v>
      </c>
      <c r="R68" s="23">
        <v>160981.87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6"/>
      <c r="B69" s="19" t="s">
        <v>80</v>
      </c>
      <c r="C69" s="20">
        <v>70000</v>
      </c>
      <c r="D69" s="20">
        <v>718</v>
      </c>
      <c r="E69" s="20">
        <v>751</v>
      </c>
      <c r="F69" s="20">
        <v>1132.8</v>
      </c>
      <c r="G69" s="36">
        <v>0</v>
      </c>
      <c r="H69" s="22">
        <v>0</v>
      </c>
      <c r="I69" s="22">
        <v>627.87</v>
      </c>
      <c r="J69" s="20">
        <v>1530.05</v>
      </c>
      <c r="K69" s="20">
        <v>1530.05</v>
      </c>
      <c r="L69" s="20">
        <v>0</v>
      </c>
      <c r="M69" s="22">
        <v>1633.94</v>
      </c>
      <c r="N69" s="22">
        <v>0</v>
      </c>
      <c r="O69" s="20">
        <v>1471</v>
      </c>
      <c r="P69" s="20">
        <v>20375.44</v>
      </c>
      <c r="Q69" s="20">
        <v>20375.44</v>
      </c>
      <c r="R69" s="23">
        <v>0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customHeight="1">
      <c r="A70" s="26"/>
      <c r="B70" s="19" t="s">
        <v>81</v>
      </c>
      <c r="C70" s="20"/>
      <c r="D70" s="20">
        <v>0</v>
      </c>
      <c r="E70" s="20">
        <v>0</v>
      </c>
      <c r="F70" s="20">
        <v>0</v>
      </c>
      <c r="G70" s="36">
        <v>736</v>
      </c>
      <c r="H70" s="22">
        <v>728.71</v>
      </c>
      <c r="I70" s="22">
        <v>0</v>
      </c>
      <c r="J70" s="20"/>
      <c r="K70" s="20"/>
      <c r="L70" s="20">
        <v>1658.81</v>
      </c>
      <c r="M70" s="22">
        <v>0</v>
      </c>
      <c r="N70" s="22">
        <v>4176.83</v>
      </c>
      <c r="O70" s="20">
        <v>0</v>
      </c>
      <c r="P70" s="20">
        <v>0</v>
      </c>
      <c r="Q70" s="20">
        <v>0</v>
      </c>
      <c r="R70" s="23">
        <v>31643.13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6"/>
      <c r="B71" s="19" t="s">
        <v>82</v>
      </c>
      <c r="C71" s="20">
        <v>0</v>
      </c>
      <c r="D71" s="20">
        <v>0</v>
      </c>
      <c r="E71" s="20">
        <v>0</v>
      </c>
      <c r="F71" s="20">
        <v>0</v>
      </c>
      <c r="G71" s="36">
        <v>0</v>
      </c>
      <c r="H71" s="22">
        <v>0</v>
      </c>
      <c r="I71" s="22">
        <v>0</v>
      </c>
      <c r="J71" s="20"/>
      <c r="K71" s="20"/>
      <c r="L71" s="20">
        <v>0</v>
      </c>
      <c r="M71" s="22">
        <v>0</v>
      </c>
      <c r="N71" s="22">
        <v>0</v>
      </c>
      <c r="O71" s="20">
        <v>0</v>
      </c>
      <c r="P71" s="20">
        <v>0</v>
      </c>
      <c r="Q71" s="20">
        <v>0</v>
      </c>
      <c r="R71" s="23"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33" customFormat="1" ht="15" customHeight="1">
      <c r="A72" s="26"/>
      <c r="B72" s="27" t="s">
        <v>83</v>
      </c>
      <c r="C72" s="28">
        <f aca="true" t="shared" si="5" ref="C72:R72">SUM(C66:C71)</f>
        <v>673000</v>
      </c>
      <c r="D72" s="28">
        <f t="shared" si="5"/>
        <v>87019</v>
      </c>
      <c r="E72" s="28">
        <f t="shared" si="5"/>
        <v>52776</v>
      </c>
      <c r="F72" s="28">
        <f t="shared" si="5"/>
        <v>51173.26</v>
      </c>
      <c r="G72" s="29">
        <f t="shared" si="5"/>
        <v>100097</v>
      </c>
      <c r="H72" s="29">
        <f t="shared" si="5"/>
        <v>69997.26000000001</v>
      </c>
      <c r="I72" s="29">
        <f t="shared" si="5"/>
        <v>58115.94</v>
      </c>
      <c r="J72" s="28">
        <f t="shared" si="5"/>
        <v>122588.08</v>
      </c>
      <c r="K72" s="28">
        <f t="shared" si="5"/>
        <v>80088.08</v>
      </c>
      <c r="L72" s="28">
        <f t="shared" si="5"/>
        <v>104077.41</v>
      </c>
      <c r="M72" s="29">
        <f t="shared" si="5"/>
        <v>152200.47</v>
      </c>
      <c r="N72" s="29">
        <f t="shared" si="5"/>
        <v>145436.05999999997</v>
      </c>
      <c r="O72" s="28">
        <f t="shared" si="5"/>
        <v>137791</v>
      </c>
      <c r="P72" s="34">
        <f t="shared" si="5"/>
        <v>264798.25</v>
      </c>
      <c r="Q72" s="34">
        <f t="shared" si="5"/>
        <v>153466.63999999998</v>
      </c>
      <c r="R72" s="31">
        <f t="shared" si="5"/>
        <v>194125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 ht="15" customHeight="1">
      <c r="A73" s="26"/>
      <c r="B73" s="14"/>
      <c r="C73" s="20"/>
      <c r="D73" s="20"/>
      <c r="E73" s="20"/>
      <c r="F73" s="34"/>
      <c r="G73" s="22"/>
      <c r="H73" s="22"/>
      <c r="I73" s="22"/>
      <c r="J73" s="20"/>
      <c r="K73" s="35"/>
      <c r="L73" s="44"/>
      <c r="M73" s="22"/>
      <c r="N73" s="22"/>
      <c r="O73" s="44"/>
      <c r="P73" s="20"/>
      <c r="Q73" s="20"/>
      <c r="R73" s="45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>
      <c r="A74" s="26" t="s">
        <v>84</v>
      </c>
      <c r="B74" s="14" t="s">
        <v>137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34">
        <v>2595.01</v>
      </c>
      <c r="Q74" s="34">
        <v>0</v>
      </c>
      <c r="R74" s="31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26"/>
      <c r="B75" s="14"/>
      <c r="C75" s="20"/>
      <c r="D75" s="20"/>
      <c r="E75" s="20"/>
      <c r="F75" s="34"/>
      <c r="G75" s="22"/>
      <c r="H75" s="22"/>
      <c r="I75" s="22"/>
      <c r="J75" s="20"/>
      <c r="K75" s="20"/>
      <c r="L75" s="20"/>
      <c r="M75" s="22"/>
      <c r="N75" s="22"/>
      <c r="O75" s="20"/>
      <c r="P75" s="20"/>
      <c r="Q75" s="20"/>
      <c r="R75" s="2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46" t="s">
        <v>85</v>
      </c>
      <c r="B76" s="14" t="s">
        <v>138</v>
      </c>
      <c r="C76" s="20"/>
      <c r="D76" s="20"/>
      <c r="E76" s="20"/>
      <c r="F76" s="20"/>
      <c r="G76" s="22"/>
      <c r="H76" s="22"/>
      <c r="I76" s="22"/>
      <c r="J76" s="20"/>
      <c r="K76" s="20"/>
      <c r="L76" s="34"/>
      <c r="M76" s="22"/>
      <c r="N76" s="22"/>
      <c r="O76" s="34"/>
      <c r="P76" s="34"/>
      <c r="Q76" s="34"/>
      <c r="R76" s="4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26"/>
      <c r="B77" s="19" t="s">
        <v>86</v>
      </c>
      <c r="C77" s="20">
        <v>4735</v>
      </c>
      <c r="D77" s="20">
        <v>204</v>
      </c>
      <c r="E77" s="20">
        <v>165</v>
      </c>
      <c r="F77" s="20">
        <v>180.53</v>
      </c>
      <c r="G77" s="36">
        <v>187</v>
      </c>
      <c r="H77" s="22">
        <v>221.74</v>
      </c>
      <c r="I77" s="22">
        <v>236.7</v>
      </c>
      <c r="J77" s="20">
        <v>195.52</v>
      </c>
      <c r="K77" s="20">
        <v>195.52</v>
      </c>
      <c r="L77" s="20">
        <v>349.52</v>
      </c>
      <c r="M77" s="22">
        <v>343.52</v>
      </c>
      <c r="N77" s="22">
        <v>224.91</v>
      </c>
      <c r="O77" s="20">
        <v>226</v>
      </c>
      <c r="P77" s="20">
        <v>229.35</v>
      </c>
      <c r="Q77" s="20">
        <f>232.28+2595.01</f>
        <v>2827.2900000000004</v>
      </c>
      <c r="R77" s="23">
        <v>239.77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6"/>
      <c r="B78" s="19" t="s">
        <v>87</v>
      </c>
      <c r="C78" s="20">
        <v>11305</v>
      </c>
      <c r="D78" s="20">
        <v>37</v>
      </c>
      <c r="E78" s="20">
        <v>48</v>
      </c>
      <c r="F78" s="20">
        <v>51.22</v>
      </c>
      <c r="G78" s="36">
        <v>97</v>
      </c>
      <c r="H78" s="22">
        <v>76.64</v>
      </c>
      <c r="I78" s="22">
        <v>75.71</v>
      </c>
      <c r="J78" s="20">
        <v>82.92</v>
      </c>
      <c r="K78" s="20">
        <v>82.92</v>
      </c>
      <c r="L78" s="20">
        <v>0</v>
      </c>
      <c r="M78" s="22">
        <v>174.93</v>
      </c>
      <c r="N78" s="22">
        <v>356.61</v>
      </c>
      <c r="O78" s="20">
        <v>113</v>
      </c>
      <c r="P78" s="20">
        <v>1185.9</v>
      </c>
      <c r="Q78" s="20">
        <f>355.73</f>
        <v>355.73</v>
      </c>
      <c r="R78" s="23">
        <v>161.03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33" customFormat="1" ht="15" customHeight="1">
      <c r="A79" s="26"/>
      <c r="B79" s="27" t="s">
        <v>88</v>
      </c>
      <c r="C79" s="28">
        <f>SUM(C77:C78)</f>
        <v>16040</v>
      </c>
      <c r="D79" s="28">
        <f>SUM(D77:D78)</f>
        <v>241</v>
      </c>
      <c r="E79" s="28">
        <f>SUM(E77:E78)</f>
        <v>213</v>
      </c>
      <c r="F79" s="28">
        <f>SUM(F77:F78)</f>
        <v>231.75</v>
      </c>
      <c r="G79" s="29">
        <v>284</v>
      </c>
      <c r="H79" s="29">
        <f aca="true" t="shared" si="6" ref="H79:R79">SUM(H77:H78)</f>
        <v>298.38</v>
      </c>
      <c r="I79" s="29">
        <f t="shared" si="6"/>
        <v>312.40999999999997</v>
      </c>
      <c r="J79" s="28">
        <f t="shared" si="6"/>
        <v>278.44</v>
      </c>
      <c r="K79" s="28">
        <f t="shared" si="6"/>
        <v>278.44</v>
      </c>
      <c r="L79" s="28">
        <f t="shared" si="6"/>
        <v>349.52</v>
      </c>
      <c r="M79" s="29">
        <f t="shared" si="6"/>
        <v>518.45</v>
      </c>
      <c r="N79" s="29">
        <f t="shared" si="6"/>
        <v>581.52</v>
      </c>
      <c r="O79" s="28">
        <f t="shared" si="6"/>
        <v>339</v>
      </c>
      <c r="P79" s="34">
        <f t="shared" si="6"/>
        <v>1415.25</v>
      </c>
      <c r="Q79" s="34">
        <f t="shared" si="6"/>
        <v>3183.0200000000004</v>
      </c>
      <c r="R79" s="31">
        <f t="shared" si="6"/>
        <v>400.8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35" ht="15" customHeight="1">
      <c r="A80" s="26"/>
      <c r="B80" s="14"/>
      <c r="C80" s="20"/>
      <c r="D80" s="20"/>
      <c r="E80" s="20"/>
      <c r="F80" s="34"/>
      <c r="G80" s="22"/>
      <c r="H80" s="22"/>
      <c r="I80" s="22"/>
      <c r="J80" s="20"/>
      <c r="K80" s="35"/>
      <c r="L80" s="34"/>
      <c r="M80" s="22"/>
      <c r="N80" s="22"/>
      <c r="O80" s="34"/>
      <c r="P80" s="34"/>
      <c r="Q80" s="34"/>
      <c r="R80" s="4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customHeight="1">
      <c r="A81" s="26" t="s">
        <v>89</v>
      </c>
      <c r="B81" s="14" t="s">
        <v>139</v>
      </c>
      <c r="C81" s="20"/>
      <c r="D81" s="20"/>
      <c r="E81" s="20"/>
      <c r="F81" s="20"/>
      <c r="G81" s="22"/>
      <c r="H81" s="22"/>
      <c r="I81" s="22"/>
      <c r="J81" s="20"/>
      <c r="K81" s="20"/>
      <c r="L81" s="20"/>
      <c r="M81" s="22"/>
      <c r="N81" s="22"/>
      <c r="O81" s="20"/>
      <c r="P81" s="20"/>
      <c r="Q81" s="20"/>
      <c r="R81" s="2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>
      <c r="A82" s="26"/>
      <c r="B82" s="19" t="s">
        <v>90</v>
      </c>
      <c r="C82" s="20">
        <v>4000</v>
      </c>
      <c r="D82" s="20">
        <v>511</v>
      </c>
      <c r="E82" s="20">
        <v>545</v>
      </c>
      <c r="F82" s="20">
        <v>467.01</v>
      </c>
      <c r="G82" s="36">
        <v>473</v>
      </c>
      <c r="H82" s="22">
        <v>473.32</v>
      </c>
      <c r="I82" s="22">
        <v>1540.85</v>
      </c>
      <c r="J82" s="20">
        <v>3787.75</v>
      </c>
      <c r="K82" s="20">
        <v>3787.75</v>
      </c>
      <c r="L82" s="20">
        <v>8409.39</v>
      </c>
      <c r="M82" s="22">
        <v>1869.9</v>
      </c>
      <c r="N82" s="22">
        <v>1869.9</v>
      </c>
      <c r="O82" s="20">
        <v>9426</v>
      </c>
      <c r="P82" s="20">
        <v>10515.06</v>
      </c>
      <c r="Q82" s="20">
        <v>8791.08</v>
      </c>
      <c r="R82" s="23">
        <v>7773.14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>
      <c r="A83" s="26"/>
      <c r="B83" s="19" t="s">
        <v>91</v>
      </c>
      <c r="C83" s="20">
        <v>10200</v>
      </c>
      <c r="D83" s="20">
        <v>1810</v>
      </c>
      <c r="E83" s="20">
        <v>494</v>
      </c>
      <c r="F83" s="20">
        <v>179.07</v>
      </c>
      <c r="G83" s="36">
        <v>1743</v>
      </c>
      <c r="H83" s="22">
        <v>1787.32</v>
      </c>
      <c r="I83" s="22">
        <v>1340.65</v>
      </c>
      <c r="J83" s="20">
        <v>1915.19</v>
      </c>
      <c r="K83" s="20">
        <v>1915.19</v>
      </c>
      <c r="L83" s="20">
        <v>2065.66</v>
      </c>
      <c r="M83" s="22">
        <v>2217.3</v>
      </c>
      <c r="N83" s="22">
        <v>2266.7</v>
      </c>
      <c r="O83" s="20">
        <v>1585</v>
      </c>
      <c r="P83" s="20">
        <v>2770.22</v>
      </c>
      <c r="Q83" s="20">
        <v>3151.22</v>
      </c>
      <c r="R83" s="23">
        <v>3293.65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>
      <c r="A84" s="26"/>
      <c r="B84" s="19" t="s">
        <v>92</v>
      </c>
      <c r="C84" s="20">
        <v>1000</v>
      </c>
      <c r="D84" s="20">
        <v>41</v>
      </c>
      <c r="E84" s="20">
        <v>42</v>
      </c>
      <c r="F84" s="20">
        <v>37.7</v>
      </c>
      <c r="G84" s="36">
        <v>54</v>
      </c>
      <c r="H84" s="22">
        <v>39.21</v>
      </c>
      <c r="I84" s="22">
        <v>35.19</v>
      </c>
      <c r="J84" s="20">
        <v>47.32</v>
      </c>
      <c r="K84" s="20">
        <v>47.32</v>
      </c>
      <c r="L84" s="20">
        <v>45.24</v>
      </c>
      <c r="M84" s="22">
        <v>92.94</v>
      </c>
      <c r="N84" s="22">
        <v>49.76</v>
      </c>
      <c r="O84" s="20">
        <v>67</v>
      </c>
      <c r="P84" s="20">
        <v>82.02</v>
      </c>
      <c r="Q84" s="20">
        <v>78.24</v>
      </c>
      <c r="R84" s="23">
        <v>71.45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customHeight="1">
      <c r="A85" s="26"/>
      <c r="B85" s="19" t="s">
        <v>93</v>
      </c>
      <c r="C85" s="20">
        <v>2360</v>
      </c>
      <c r="D85" s="20">
        <v>16</v>
      </c>
      <c r="E85" s="20">
        <v>71</v>
      </c>
      <c r="F85" s="20">
        <v>66.65</v>
      </c>
      <c r="G85" s="36">
        <v>221</v>
      </c>
      <c r="H85" s="22">
        <v>236.7</v>
      </c>
      <c r="I85" s="22">
        <v>189.74</v>
      </c>
      <c r="J85" s="20">
        <v>32.38</v>
      </c>
      <c r="K85" s="20">
        <v>32.38</v>
      </c>
      <c r="L85" s="20">
        <v>105.89</v>
      </c>
      <c r="M85" s="22">
        <v>62.5</v>
      </c>
      <c r="N85" s="22">
        <v>172.87</v>
      </c>
      <c r="O85" s="20">
        <v>17</v>
      </c>
      <c r="P85" s="20">
        <v>204.43</v>
      </c>
      <c r="Q85" s="20">
        <v>342.26</v>
      </c>
      <c r="R85" s="23">
        <v>6295.95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customHeight="1">
      <c r="A86" s="26"/>
      <c r="B86" s="19" t="s">
        <v>140</v>
      </c>
      <c r="C86" s="20"/>
      <c r="D86" s="20"/>
      <c r="E86" s="20"/>
      <c r="F86" s="20"/>
      <c r="G86" s="36"/>
      <c r="H86" s="22"/>
      <c r="I86" s="22"/>
      <c r="J86" s="20"/>
      <c r="K86" s="20"/>
      <c r="L86" s="20"/>
      <c r="M86" s="22"/>
      <c r="N86" s="22"/>
      <c r="O86" s="20"/>
      <c r="P86" s="20"/>
      <c r="Q86" s="20"/>
      <c r="R86" s="23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>
      <c r="A87" s="26"/>
      <c r="B87" s="19" t="s">
        <v>94</v>
      </c>
      <c r="C87" s="20">
        <v>0</v>
      </c>
      <c r="D87" s="20">
        <v>0</v>
      </c>
      <c r="E87" s="20">
        <v>0</v>
      </c>
      <c r="F87" s="20">
        <v>0</v>
      </c>
      <c r="G87" s="36">
        <v>0</v>
      </c>
      <c r="H87" s="22">
        <v>0</v>
      </c>
      <c r="I87" s="22">
        <v>0</v>
      </c>
      <c r="J87" s="20"/>
      <c r="K87" s="20"/>
      <c r="L87" s="20">
        <v>0</v>
      </c>
      <c r="M87" s="22">
        <v>0</v>
      </c>
      <c r="N87" s="22">
        <v>0</v>
      </c>
      <c r="O87" s="20">
        <v>0</v>
      </c>
      <c r="P87" s="20">
        <v>0</v>
      </c>
      <c r="Q87" s="20">
        <v>0</v>
      </c>
      <c r="R87" s="23">
        <v>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>
      <c r="A88" s="26"/>
      <c r="B88" s="47" t="s">
        <v>95</v>
      </c>
      <c r="C88" s="20">
        <v>0</v>
      </c>
      <c r="D88" s="20">
        <v>0</v>
      </c>
      <c r="E88" s="20">
        <v>0</v>
      </c>
      <c r="F88" s="20">
        <v>0</v>
      </c>
      <c r="G88" s="36">
        <v>0</v>
      </c>
      <c r="H88" s="22">
        <v>0</v>
      </c>
      <c r="I88" s="22">
        <v>0</v>
      </c>
      <c r="J88" s="20">
        <v>37.9</v>
      </c>
      <c r="K88" s="20">
        <v>37.9</v>
      </c>
      <c r="L88" s="20">
        <v>22.2</v>
      </c>
      <c r="M88" s="22">
        <v>0</v>
      </c>
      <c r="N88" s="22">
        <v>0.02</v>
      </c>
      <c r="O88" s="20">
        <v>0</v>
      </c>
      <c r="P88" s="20">
        <v>25.02</v>
      </c>
      <c r="Q88" s="20">
        <v>25.01</v>
      </c>
      <c r="R88" s="23">
        <v>16.01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>
      <c r="A89" s="26"/>
      <c r="B89" s="19" t="s">
        <v>96</v>
      </c>
      <c r="C89" s="20">
        <v>0</v>
      </c>
      <c r="D89" s="20">
        <v>0</v>
      </c>
      <c r="E89" s="20">
        <v>0</v>
      </c>
      <c r="F89" s="20">
        <v>0</v>
      </c>
      <c r="G89" s="36">
        <v>0</v>
      </c>
      <c r="H89" s="22">
        <v>0</v>
      </c>
      <c r="I89" s="22">
        <v>0</v>
      </c>
      <c r="J89" s="20"/>
      <c r="K89" s="20"/>
      <c r="L89" s="20">
        <v>0</v>
      </c>
      <c r="M89" s="22">
        <v>0</v>
      </c>
      <c r="N89" s="22">
        <v>0</v>
      </c>
      <c r="O89" s="20">
        <v>0</v>
      </c>
      <c r="P89" s="20">
        <v>0</v>
      </c>
      <c r="Q89" s="20">
        <v>0</v>
      </c>
      <c r="R89" s="23">
        <v>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33" customFormat="1" ht="15" customHeight="1">
      <c r="A90" s="26"/>
      <c r="B90" s="14" t="s">
        <v>97</v>
      </c>
      <c r="C90" s="28">
        <f aca="true" t="shared" si="7" ref="C90:R90">SUM(C82:C89)</f>
        <v>17560</v>
      </c>
      <c r="D90" s="28">
        <f t="shared" si="7"/>
        <v>2378</v>
      </c>
      <c r="E90" s="28">
        <f t="shared" si="7"/>
        <v>1152</v>
      </c>
      <c r="F90" s="28">
        <f t="shared" si="7"/>
        <v>750.43</v>
      </c>
      <c r="G90" s="29">
        <f t="shared" si="7"/>
        <v>2491</v>
      </c>
      <c r="H90" s="29">
        <f t="shared" si="7"/>
        <v>2536.5499999999997</v>
      </c>
      <c r="I90" s="29">
        <f t="shared" si="7"/>
        <v>3106.4300000000003</v>
      </c>
      <c r="J90" s="28">
        <f t="shared" si="7"/>
        <v>5820.54</v>
      </c>
      <c r="K90" s="28">
        <f t="shared" si="7"/>
        <v>5820.54</v>
      </c>
      <c r="L90" s="28">
        <f t="shared" si="7"/>
        <v>10648.38</v>
      </c>
      <c r="M90" s="29">
        <f t="shared" si="7"/>
        <v>4242.64</v>
      </c>
      <c r="N90" s="29">
        <f t="shared" si="7"/>
        <v>4359.250000000001</v>
      </c>
      <c r="O90" s="28">
        <f t="shared" si="7"/>
        <v>11095</v>
      </c>
      <c r="P90" s="34">
        <f t="shared" si="7"/>
        <v>13596.75</v>
      </c>
      <c r="Q90" s="34">
        <f t="shared" si="7"/>
        <v>12387.81</v>
      </c>
      <c r="R90" s="31">
        <f t="shared" si="7"/>
        <v>17450.2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1:35" ht="15" customHeight="1">
      <c r="A91" s="26"/>
      <c r="B91" s="27"/>
      <c r="C91" s="20"/>
      <c r="D91" s="20"/>
      <c r="E91" s="20"/>
      <c r="F91" s="34"/>
      <c r="G91" s="22"/>
      <c r="H91" s="22"/>
      <c r="I91" s="22"/>
      <c r="J91" s="20"/>
      <c r="K91" s="35"/>
      <c r="L91" s="20"/>
      <c r="M91" s="22"/>
      <c r="N91" s="22"/>
      <c r="O91" s="20"/>
      <c r="P91" s="20"/>
      <c r="Q91" s="20"/>
      <c r="R91" s="2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customHeight="1">
      <c r="A92" s="26" t="s">
        <v>98</v>
      </c>
      <c r="B92" s="14" t="s">
        <v>141</v>
      </c>
      <c r="C92" s="20"/>
      <c r="D92" s="20"/>
      <c r="E92" s="20"/>
      <c r="F92" s="20"/>
      <c r="G92" s="22"/>
      <c r="H92" s="22"/>
      <c r="I92" s="22"/>
      <c r="J92" s="20"/>
      <c r="K92" s="20"/>
      <c r="L92" s="20"/>
      <c r="M92" s="22"/>
      <c r="N92" s="22"/>
      <c r="O92" s="20"/>
      <c r="P92" s="20"/>
      <c r="Q92" s="20"/>
      <c r="R92" s="23"/>
      <c r="S92" s="2" t="s">
        <v>76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customHeight="1">
      <c r="A93" s="26"/>
      <c r="B93" s="19" t="s">
        <v>99</v>
      </c>
      <c r="C93" s="20">
        <v>150000</v>
      </c>
      <c r="D93" s="20">
        <v>15277</v>
      </c>
      <c r="E93" s="20">
        <v>13204</v>
      </c>
      <c r="F93" s="20">
        <v>12621.7</v>
      </c>
      <c r="G93" s="36">
        <v>16706</v>
      </c>
      <c r="H93" s="22">
        <f>9205.6+6896.54+453.85</f>
        <v>16555.989999999998</v>
      </c>
      <c r="I93" s="22">
        <v>18468.86</v>
      </c>
      <c r="J93" s="20">
        <v>20557.81</v>
      </c>
      <c r="K93" s="20">
        <v>20557.81</v>
      </c>
      <c r="L93" s="20">
        <v>34501.7</v>
      </c>
      <c r="M93" s="22">
        <v>25301.71</v>
      </c>
      <c r="N93" s="22">
        <v>37205.36</v>
      </c>
      <c r="O93" s="20">
        <v>40303</v>
      </c>
      <c r="P93" s="20">
        <f>29026.62+20780.57+851.11</f>
        <v>50658.3</v>
      </c>
      <c r="Q93" s="20">
        <f>29026.62+18306.98+851.11</f>
        <v>48184.71</v>
      </c>
      <c r="R93" s="23">
        <v>53296.8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>
      <c r="A94" s="26"/>
      <c r="B94" s="19" t="s">
        <v>100</v>
      </c>
      <c r="C94" s="20">
        <v>4900</v>
      </c>
      <c r="D94" s="20">
        <v>182</v>
      </c>
      <c r="E94" s="20">
        <v>88</v>
      </c>
      <c r="F94" s="20">
        <v>140.91</v>
      </c>
      <c r="G94" s="36">
        <v>207</v>
      </c>
      <c r="H94" s="22">
        <v>207.2</v>
      </c>
      <c r="I94" s="22">
        <v>281.73</v>
      </c>
      <c r="J94" s="20">
        <v>360.94</v>
      </c>
      <c r="K94" s="20">
        <v>360.94</v>
      </c>
      <c r="L94" s="20">
        <v>956.54</v>
      </c>
      <c r="M94" s="22">
        <v>4379.7</v>
      </c>
      <c r="N94" s="22">
        <v>4852.15</v>
      </c>
      <c r="O94" s="20">
        <v>5496</v>
      </c>
      <c r="P94" s="20">
        <v>4421.2</v>
      </c>
      <c r="Q94" s="20">
        <v>4481.14</v>
      </c>
      <c r="R94" s="23">
        <v>4473.38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>
      <c r="A95" s="26"/>
      <c r="B95" s="19" t="s">
        <v>101</v>
      </c>
      <c r="C95" s="20">
        <v>10285</v>
      </c>
      <c r="D95" s="20">
        <v>480</v>
      </c>
      <c r="E95" s="20">
        <v>695</v>
      </c>
      <c r="F95" s="20">
        <v>666.51</v>
      </c>
      <c r="G95" s="36">
        <v>544</v>
      </c>
      <c r="H95" s="22">
        <v>543.63</v>
      </c>
      <c r="I95" s="22">
        <v>490.3</v>
      </c>
      <c r="J95" s="20">
        <v>2954.04</v>
      </c>
      <c r="K95" s="20">
        <v>2954.04</v>
      </c>
      <c r="L95" s="20">
        <v>2918.84</v>
      </c>
      <c r="M95" s="22">
        <v>2960</v>
      </c>
      <c r="N95" s="22">
        <v>1396.01</v>
      </c>
      <c r="O95" s="20">
        <v>1264</v>
      </c>
      <c r="P95" s="20">
        <v>1900.23</v>
      </c>
      <c r="Q95" s="20">
        <v>2010.47</v>
      </c>
      <c r="R95" s="23">
        <v>1738.11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>
      <c r="A96" s="26"/>
      <c r="B96" s="19" t="s">
        <v>102</v>
      </c>
      <c r="C96" s="20">
        <v>8240</v>
      </c>
      <c r="D96" s="20">
        <v>1493</v>
      </c>
      <c r="E96" s="20">
        <v>1578</v>
      </c>
      <c r="F96" s="20">
        <v>1509.98</v>
      </c>
      <c r="G96" s="36">
        <v>868</v>
      </c>
      <c r="H96" s="22">
        <v>868.09</v>
      </c>
      <c r="I96" s="22">
        <v>863.97</v>
      </c>
      <c r="J96" s="20">
        <v>476.07</v>
      </c>
      <c r="K96" s="20">
        <v>476.07</v>
      </c>
      <c r="L96" s="20">
        <v>521.04</v>
      </c>
      <c r="M96" s="22">
        <v>836.07</v>
      </c>
      <c r="N96" s="22">
        <v>836.07</v>
      </c>
      <c r="O96" s="20">
        <v>501</v>
      </c>
      <c r="P96" s="20">
        <v>1291.59</v>
      </c>
      <c r="Q96" s="20">
        <v>757.19</v>
      </c>
      <c r="R96" s="23">
        <v>544.8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33" customFormat="1" ht="15" customHeight="1">
      <c r="A97" s="26"/>
      <c r="B97" s="27" t="s">
        <v>103</v>
      </c>
      <c r="C97" s="28">
        <f>SUM(C93:C96)</f>
        <v>173425</v>
      </c>
      <c r="D97" s="28">
        <f>SUM(D93:D96)</f>
        <v>17432</v>
      </c>
      <c r="E97" s="28">
        <f>SUM(E93:E96)</f>
        <v>15565</v>
      </c>
      <c r="F97" s="28">
        <f>SUM(F93+F94+F95+F96)</f>
        <v>14939.1</v>
      </c>
      <c r="G97" s="29">
        <f>SUM(G93:G96)</f>
        <v>18325</v>
      </c>
      <c r="H97" s="29">
        <f>SUM(H93:H96)</f>
        <v>18174.91</v>
      </c>
      <c r="I97" s="29">
        <f>SUM(I93:I96)</f>
        <v>20104.86</v>
      </c>
      <c r="J97" s="28">
        <f>J93+J94+J95+J96</f>
        <v>24348.86</v>
      </c>
      <c r="K97" s="28">
        <f>K93+K94+K95+K96</f>
        <v>24348.86</v>
      </c>
      <c r="L97" s="28">
        <f aca="true" t="shared" si="8" ref="L97:R97">SUM(L93:L96)</f>
        <v>38898.12</v>
      </c>
      <c r="M97" s="29">
        <f t="shared" si="8"/>
        <v>33477.48</v>
      </c>
      <c r="N97" s="29">
        <f t="shared" si="8"/>
        <v>44289.590000000004</v>
      </c>
      <c r="O97" s="28">
        <f t="shared" si="8"/>
        <v>47564</v>
      </c>
      <c r="P97" s="34">
        <f t="shared" si="8"/>
        <v>58271.32</v>
      </c>
      <c r="Q97" s="34">
        <f t="shared" si="8"/>
        <v>55433.51</v>
      </c>
      <c r="R97" s="31">
        <f t="shared" si="8"/>
        <v>60053.090000000004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:35" ht="15" customHeight="1">
      <c r="A98" s="26"/>
      <c r="B98" s="19" t="s">
        <v>104</v>
      </c>
      <c r="C98" s="20">
        <v>70000</v>
      </c>
      <c r="D98" s="20">
        <v>10440</v>
      </c>
      <c r="E98" s="20">
        <v>16911</v>
      </c>
      <c r="F98" s="20">
        <v>14285.27</v>
      </c>
      <c r="G98" s="36">
        <v>16314</v>
      </c>
      <c r="H98" s="22">
        <v>16164.44</v>
      </c>
      <c r="I98" s="22">
        <v>15963.39</v>
      </c>
      <c r="J98" s="20">
        <v>19400.66</v>
      </c>
      <c r="K98" s="20">
        <v>19400.66</v>
      </c>
      <c r="L98" s="20">
        <v>17402.6</v>
      </c>
      <c r="M98" s="22">
        <v>26874.17</v>
      </c>
      <c r="N98" s="22">
        <f>16617.92+10256.25</f>
        <v>26874.17</v>
      </c>
      <c r="O98" s="20">
        <f>30143+9602</f>
        <v>39745</v>
      </c>
      <c r="P98" s="20">
        <v>46564.75</v>
      </c>
      <c r="Q98" s="20">
        <v>38074.55</v>
      </c>
      <c r="R98" s="23">
        <v>41045.18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customHeight="1">
      <c r="A99" s="26"/>
      <c r="B99" s="19" t="s">
        <v>105</v>
      </c>
      <c r="C99" s="20">
        <v>480000</v>
      </c>
      <c r="D99" s="20">
        <v>82380</v>
      </c>
      <c r="E99" s="20">
        <v>60559</v>
      </c>
      <c r="F99" s="20">
        <v>66245.32</v>
      </c>
      <c r="G99" s="36">
        <v>75235</v>
      </c>
      <c r="H99" s="22">
        <v>92891.82</v>
      </c>
      <c r="I99" s="22">
        <v>98129.75</v>
      </c>
      <c r="J99" s="20">
        <v>75878.09</v>
      </c>
      <c r="K99" s="20">
        <v>125878.09</v>
      </c>
      <c r="L99" s="20">
        <v>113083.56</v>
      </c>
      <c r="M99" s="22">
        <v>97788.69</v>
      </c>
      <c r="N99" s="22">
        <v>62577.07</v>
      </c>
      <c r="O99" s="20">
        <v>82592</v>
      </c>
      <c r="P99" s="20">
        <v>57357.02</v>
      </c>
      <c r="Q99" s="20">
        <v>51353.46</v>
      </c>
      <c r="R99" s="23">
        <v>50562.12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6"/>
      <c r="B100" s="19" t="s">
        <v>106</v>
      </c>
      <c r="C100" s="20">
        <v>100000</v>
      </c>
      <c r="D100" s="20">
        <v>23745</v>
      </c>
      <c r="E100" s="20">
        <v>16335</v>
      </c>
      <c r="F100" s="20">
        <v>25938.38</v>
      </c>
      <c r="G100" s="36">
        <v>23664</v>
      </c>
      <c r="H100" s="22">
        <v>23200.02</v>
      </c>
      <c r="I100" s="22">
        <v>24697.04</v>
      </c>
      <c r="J100" s="20">
        <v>20624.08</v>
      </c>
      <c r="K100" s="20">
        <v>20624.08</v>
      </c>
      <c r="L100" s="20">
        <v>18702.15</v>
      </c>
      <c r="M100" s="22">
        <v>20953.5</v>
      </c>
      <c r="N100" s="22">
        <v>10838.16</v>
      </c>
      <c r="O100" s="20">
        <v>12491</v>
      </c>
      <c r="P100" s="20">
        <v>10139.53</v>
      </c>
      <c r="Q100" s="20">
        <v>10139.53</v>
      </c>
      <c r="R100" s="23">
        <v>13126.82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6"/>
      <c r="B101" s="19" t="s">
        <v>107</v>
      </c>
      <c r="C101" s="20"/>
      <c r="D101" s="20"/>
      <c r="E101" s="20"/>
      <c r="F101" s="20">
        <v>0</v>
      </c>
      <c r="G101" s="22">
        <v>0</v>
      </c>
      <c r="H101" s="22">
        <v>2336.16</v>
      </c>
      <c r="I101" s="22">
        <v>0</v>
      </c>
      <c r="J101" s="20">
        <v>2218.89</v>
      </c>
      <c r="K101" s="20">
        <v>2218.89</v>
      </c>
      <c r="L101" s="20">
        <v>0</v>
      </c>
      <c r="M101" s="22">
        <v>0</v>
      </c>
      <c r="N101" s="22">
        <v>0</v>
      </c>
      <c r="O101" s="20">
        <v>0</v>
      </c>
      <c r="P101" s="20"/>
      <c r="Q101" s="20"/>
      <c r="R101" s="23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6"/>
      <c r="B102" s="19" t="s">
        <v>108</v>
      </c>
      <c r="C102" s="20">
        <v>237500</v>
      </c>
      <c r="D102" s="20">
        <v>49278</v>
      </c>
      <c r="E102" s="20">
        <v>35123</v>
      </c>
      <c r="F102" s="20">
        <v>67131.89</v>
      </c>
      <c r="G102" s="36">
        <v>35132</v>
      </c>
      <c r="H102" s="22">
        <v>45033.76</v>
      </c>
      <c r="I102" s="22">
        <v>66806.85</v>
      </c>
      <c r="J102" s="20"/>
      <c r="K102" s="20"/>
      <c r="L102" s="20">
        <v>49522.3</v>
      </c>
      <c r="M102" s="22">
        <v>54526.73</v>
      </c>
      <c r="N102" s="22">
        <v>37039</v>
      </c>
      <c r="O102" s="20">
        <v>50877</v>
      </c>
      <c r="P102" s="20">
        <v>85259.76</v>
      </c>
      <c r="Q102" s="20">
        <v>85259.76</v>
      </c>
      <c r="R102" s="23">
        <v>95051.5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6"/>
      <c r="B103" s="48" t="s">
        <v>109</v>
      </c>
      <c r="C103" s="20"/>
      <c r="D103" s="20"/>
      <c r="E103" s="20"/>
      <c r="F103" s="20"/>
      <c r="G103" s="22"/>
      <c r="H103" s="22"/>
      <c r="I103" s="22"/>
      <c r="J103" s="20">
        <v>32782.81</v>
      </c>
      <c r="K103" s="20">
        <v>55522.81</v>
      </c>
      <c r="L103" s="20"/>
      <c r="M103" s="22"/>
      <c r="N103" s="22"/>
      <c r="O103" s="20"/>
      <c r="P103" s="20"/>
      <c r="Q103" s="20"/>
      <c r="R103" s="2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6"/>
      <c r="B104" s="19" t="s">
        <v>110</v>
      </c>
      <c r="C104" s="20">
        <v>2155</v>
      </c>
      <c r="D104" s="20">
        <v>56</v>
      </c>
      <c r="E104" s="20">
        <v>23</v>
      </c>
      <c r="F104" s="20">
        <v>18.97</v>
      </c>
      <c r="G104" s="36">
        <v>48</v>
      </c>
      <c r="H104" s="22">
        <v>48.38</v>
      </c>
      <c r="I104" s="22">
        <v>196.1</v>
      </c>
      <c r="J104" s="20">
        <v>501.23</v>
      </c>
      <c r="K104" s="20">
        <v>501.23</v>
      </c>
      <c r="L104" s="20">
        <v>130.31</v>
      </c>
      <c r="M104" s="22">
        <v>645.98</v>
      </c>
      <c r="N104" s="22">
        <v>225.13</v>
      </c>
      <c r="O104" s="20">
        <v>63</v>
      </c>
      <c r="P104" s="20">
        <v>181.72</v>
      </c>
      <c r="Q104" s="20">
        <v>278.15</v>
      </c>
      <c r="R104" s="23">
        <v>280.18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26"/>
      <c r="B105" s="19" t="s">
        <v>111</v>
      </c>
      <c r="C105" s="20">
        <v>188200</v>
      </c>
      <c r="D105" s="20">
        <v>9738</v>
      </c>
      <c r="E105" s="20">
        <v>11454</v>
      </c>
      <c r="F105" s="20">
        <v>10549.43</v>
      </c>
      <c r="G105" s="36">
        <v>22280</v>
      </c>
      <c r="H105" s="22">
        <v>22279.88</v>
      </c>
      <c r="I105" s="22">
        <v>26540.11</v>
      </c>
      <c r="J105" s="20">
        <v>25221.83</v>
      </c>
      <c r="K105" s="20">
        <v>25221.83</v>
      </c>
      <c r="L105" s="20">
        <v>29768.91</v>
      </c>
      <c r="M105" s="22">
        <v>30364.64</v>
      </c>
      <c r="N105" s="22">
        <v>40311.94</v>
      </c>
      <c r="O105" s="20">
        <v>46587</v>
      </c>
      <c r="P105" s="20">
        <v>47872.41</v>
      </c>
      <c r="Q105" s="20">
        <v>47872.41</v>
      </c>
      <c r="R105" s="23">
        <v>52894.9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>
      <c r="A106" s="26"/>
      <c r="B106" s="19" t="s">
        <v>112</v>
      </c>
      <c r="C106" s="20">
        <v>4075</v>
      </c>
      <c r="D106" s="20">
        <v>120</v>
      </c>
      <c r="E106" s="20">
        <v>109</v>
      </c>
      <c r="F106" s="20">
        <v>220.16</v>
      </c>
      <c r="G106" s="36">
        <v>1945</v>
      </c>
      <c r="H106" s="22">
        <v>1945.22</v>
      </c>
      <c r="I106" s="22">
        <v>3334.57</v>
      </c>
      <c r="J106" s="20">
        <v>5452.57</v>
      </c>
      <c r="K106" s="20">
        <v>5452.57</v>
      </c>
      <c r="L106" s="20">
        <v>6313.09</v>
      </c>
      <c r="M106" s="22">
        <v>7109.18</v>
      </c>
      <c r="N106" s="22">
        <v>7060.54</v>
      </c>
      <c r="O106" s="20">
        <v>6563</v>
      </c>
      <c r="P106" s="20">
        <v>13188.26</v>
      </c>
      <c r="Q106" s="20">
        <v>13188.26</v>
      </c>
      <c r="R106" s="23">
        <v>19234.35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6"/>
      <c r="B107" s="19" t="s">
        <v>113</v>
      </c>
      <c r="C107" s="20">
        <v>20000</v>
      </c>
      <c r="D107" s="20">
        <v>4502</v>
      </c>
      <c r="E107" s="20">
        <v>17451</v>
      </c>
      <c r="F107" s="20">
        <v>16959.45</v>
      </c>
      <c r="G107" s="36">
        <v>23493</v>
      </c>
      <c r="H107" s="22">
        <v>23492.7</v>
      </c>
      <c r="I107" s="22">
        <v>24368</v>
      </c>
      <c r="J107" s="20">
        <v>24638.8</v>
      </c>
      <c r="K107" s="20">
        <v>24638.8</v>
      </c>
      <c r="L107" s="20">
        <v>28427.28</v>
      </c>
      <c r="M107" s="22">
        <v>30227.87</v>
      </c>
      <c r="N107" s="22">
        <v>49867.76</v>
      </c>
      <c r="O107" s="20">
        <v>56526</v>
      </c>
      <c r="P107" s="20">
        <v>97565.17</v>
      </c>
      <c r="Q107" s="20">
        <v>97565.17</v>
      </c>
      <c r="R107" s="23">
        <v>84654.33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6"/>
      <c r="B108" s="19" t="s">
        <v>114</v>
      </c>
      <c r="C108" s="20">
        <v>40000</v>
      </c>
      <c r="D108" s="20">
        <v>15196</v>
      </c>
      <c r="E108" s="20">
        <v>36075</v>
      </c>
      <c r="F108" s="20">
        <v>32452.12</v>
      </c>
      <c r="G108" s="36">
        <v>54580</v>
      </c>
      <c r="H108" s="22">
        <v>54579.88</v>
      </c>
      <c r="I108" s="22">
        <v>54687.12</v>
      </c>
      <c r="J108" s="20">
        <v>59402.41</v>
      </c>
      <c r="K108" s="20">
        <v>49402.41</v>
      </c>
      <c r="L108" s="20">
        <v>57684.57</v>
      </c>
      <c r="M108" s="22">
        <v>61565.43</v>
      </c>
      <c r="N108" s="22">
        <v>61565.43</v>
      </c>
      <c r="O108" s="20">
        <v>47868</v>
      </c>
      <c r="P108" s="20">
        <v>78055.48</v>
      </c>
      <c r="Q108" s="20">
        <v>78055.48</v>
      </c>
      <c r="R108" s="23">
        <v>72106.81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6"/>
      <c r="B109" s="19" t="s">
        <v>115</v>
      </c>
      <c r="C109" s="20">
        <v>50000</v>
      </c>
      <c r="D109" s="20">
        <v>11029</v>
      </c>
      <c r="E109" s="20">
        <v>9892</v>
      </c>
      <c r="F109" s="20">
        <v>7217.7</v>
      </c>
      <c r="G109" s="36">
        <v>11233</v>
      </c>
      <c r="H109" s="22">
        <v>10052.17</v>
      </c>
      <c r="I109" s="22">
        <v>11088.74</v>
      </c>
      <c r="J109" s="20">
        <v>4421.17</v>
      </c>
      <c r="K109" s="20">
        <v>4421.17</v>
      </c>
      <c r="L109" s="20">
        <v>5434.44</v>
      </c>
      <c r="M109" s="22">
        <v>5230.32</v>
      </c>
      <c r="N109" s="22">
        <v>2533.63</v>
      </c>
      <c r="O109" s="20">
        <v>1431</v>
      </c>
      <c r="P109" s="20">
        <v>50216.76</v>
      </c>
      <c r="Q109" s="20">
        <v>50216.76</v>
      </c>
      <c r="R109" s="23">
        <v>39485.37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33" customFormat="1" ht="15" customHeight="1">
      <c r="A110" s="26"/>
      <c r="B110" s="27" t="s">
        <v>116</v>
      </c>
      <c r="C110" s="28">
        <f aca="true" t="shared" si="9" ref="C110:I110">SUM(C97:C109)</f>
        <v>1365355</v>
      </c>
      <c r="D110" s="28">
        <f t="shared" si="9"/>
        <v>223916</v>
      </c>
      <c r="E110" s="28">
        <f t="shared" si="9"/>
        <v>219497</v>
      </c>
      <c r="F110" s="28">
        <f t="shared" si="9"/>
        <v>255957.79000000004</v>
      </c>
      <c r="G110" s="29">
        <f t="shared" si="9"/>
        <v>282249</v>
      </c>
      <c r="H110" s="29">
        <f t="shared" si="9"/>
        <v>310199.34</v>
      </c>
      <c r="I110" s="29">
        <f t="shared" si="9"/>
        <v>345916.53</v>
      </c>
      <c r="J110" s="28">
        <f>J97+J98+J99+J100+J101+J103+J104+J105+J106+SUM(J107:J109)</f>
        <v>294891.4</v>
      </c>
      <c r="K110" s="28">
        <f aca="true" t="shared" si="10" ref="K110:R110">SUM(K97:K109)</f>
        <v>357631.39999999997</v>
      </c>
      <c r="L110" s="28">
        <f t="shared" si="10"/>
        <v>365367.32999999996</v>
      </c>
      <c r="M110" s="29">
        <f t="shared" si="10"/>
        <v>368763.99</v>
      </c>
      <c r="N110" s="29">
        <f t="shared" si="10"/>
        <v>343182.42000000004</v>
      </c>
      <c r="O110" s="28">
        <f t="shared" si="10"/>
        <v>392307</v>
      </c>
      <c r="P110" s="34">
        <f t="shared" si="10"/>
        <v>544672.1799999999</v>
      </c>
      <c r="Q110" s="34">
        <f t="shared" si="10"/>
        <v>527437.0399999999</v>
      </c>
      <c r="R110" s="49">
        <f t="shared" si="10"/>
        <v>528494.65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1:35" ht="15" customHeight="1">
      <c r="A111" s="26"/>
      <c r="B111" s="14"/>
      <c r="C111" s="20"/>
      <c r="D111" s="20"/>
      <c r="E111" s="20"/>
      <c r="F111" s="34"/>
      <c r="G111" s="22"/>
      <c r="H111" s="22"/>
      <c r="I111" s="22"/>
      <c r="J111" s="20"/>
      <c r="K111" s="35"/>
      <c r="L111" s="20"/>
      <c r="M111" s="22"/>
      <c r="N111" s="22"/>
      <c r="O111" s="20"/>
      <c r="P111" s="20"/>
      <c r="Q111" s="20"/>
      <c r="R111" s="23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 customHeight="1">
      <c r="A112" s="26" t="s">
        <v>117</v>
      </c>
      <c r="B112" s="14" t="s">
        <v>142</v>
      </c>
      <c r="C112" s="20"/>
      <c r="D112" s="20"/>
      <c r="E112" s="20"/>
      <c r="F112" s="20"/>
      <c r="G112" s="22"/>
      <c r="H112" s="22"/>
      <c r="I112" s="22"/>
      <c r="J112" s="20"/>
      <c r="K112" s="20"/>
      <c r="L112" s="20"/>
      <c r="M112" s="22"/>
      <c r="N112" s="22"/>
      <c r="O112" s="20"/>
      <c r="P112" s="20"/>
      <c r="Q112" s="20"/>
      <c r="R112" s="23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6"/>
      <c r="B113" s="19" t="s">
        <v>118</v>
      </c>
      <c r="C113" s="20">
        <v>0</v>
      </c>
      <c r="D113" s="20">
        <v>0</v>
      </c>
      <c r="E113" s="20">
        <v>0</v>
      </c>
      <c r="F113" s="20">
        <v>0</v>
      </c>
      <c r="G113" s="36">
        <v>0</v>
      </c>
      <c r="H113" s="22">
        <v>0</v>
      </c>
      <c r="I113" s="22">
        <v>0</v>
      </c>
      <c r="J113" s="20"/>
      <c r="K113" s="20"/>
      <c r="L113" s="20">
        <v>0</v>
      </c>
      <c r="M113" s="22">
        <v>0</v>
      </c>
      <c r="N113" s="22">
        <v>0</v>
      </c>
      <c r="O113" s="20">
        <v>0</v>
      </c>
      <c r="P113" s="20">
        <v>0</v>
      </c>
      <c r="Q113" s="20">
        <v>0</v>
      </c>
      <c r="R113" s="23">
        <v>0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6"/>
      <c r="B114" s="19" t="s">
        <v>119</v>
      </c>
      <c r="C114" s="20">
        <v>700</v>
      </c>
      <c r="D114" s="20">
        <v>0</v>
      </c>
      <c r="E114" s="20">
        <v>36</v>
      </c>
      <c r="F114" s="20">
        <v>36.01</v>
      </c>
      <c r="G114" s="36">
        <v>0</v>
      </c>
      <c r="H114" s="22">
        <v>43.02</v>
      </c>
      <c r="I114" s="22">
        <v>42.89</v>
      </c>
      <c r="J114" s="20">
        <v>30.01</v>
      </c>
      <c r="K114" s="20">
        <v>30.01</v>
      </c>
      <c r="L114" s="20">
        <v>0</v>
      </c>
      <c r="M114" s="22">
        <v>69.5</v>
      </c>
      <c r="N114" s="22">
        <v>100.01</v>
      </c>
      <c r="O114" s="20">
        <v>100</v>
      </c>
      <c r="P114" s="20">
        <v>193.17</v>
      </c>
      <c r="Q114" s="20">
        <v>203.17</v>
      </c>
      <c r="R114" s="23">
        <v>115.26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6"/>
      <c r="B115" s="19" t="s">
        <v>120</v>
      </c>
      <c r="C115" s="20">
        <v>28175</v>
      </c>
      <c r="D115" s="20">
        <v>6606</v>
      </c>
      <c r="E115" s="20">
        <v>6689</v>
      </c>
      <c r="F115" s="20">
        <v>4455.1</v>
      </c>
      <c r="G115" s="36">
        <v>8483</v>
      </c>
      <c r="H115" s="22">
        <v>8874.52</v>
      </c>
      <c r="I115" s="22">
        <v>8486.22</v>
      </c>
      <c r="J115" s="20">
        <v>15011.32</v>
      </c>
      <c r="K115" s="20">
        <v>15011.32</v>
      </c>
      <c r="L115" s="20">
        <v>7193.86</v>
      </c>
      <c r="M115" s="22">
        <v>7422.16</v>
      </c>
      <c r="N115" s="22">
        <v>6815.62</v>
      </c>
      <c r="O115" s="20">
        <v>4222</v>
      </c>
      <c r="P115" s="20">
        <v>9524.85</v>
      </c>
      <c r="Q115" s="20">
        <v>8089.05</v>
      </c>
      <c r="R115" s="23">
        <v>8015.53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6"/>
      <c r="B116" s="19" t="s">
        <v>143</v>
      </c>
      <c r="C116" s="20"/>
      <c r="D116" s="20"/>
      <c r="E116" s="20"/>
      <c r="F116" s="20"/>
      <c r="G116" s="36"/>
      <c r="H116" s="22"/>
      <c r="I116" s="22"/>
      <c r="J116" s="20"/>
      <c r="K116" s="20"/>
      <c r="L116" s="20"/>
      <c r="M116" s="22"/>
      <c r="N116" s="22"/>
      <c r="O116" s="20"/>
      <c r="P116" s="20"/>
      <c r="Q116" s="20"/>
      <c r="R116" s="23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6"/>
      <c r="B117" s="19" t="s">
        <v>121</v>
      </c>
      <c r="C117" s="20">
        <v>0</v>
      </c>
      <c r="D117" s="20">
        <v>0</v>
      </c>
      <c r="E117" s="20">
        <v>0</v>
      </c>
      <c r="F117" s="20">
        <v>0</v>
      </c>
      <c r="G117" s="36">
        <v>0</v>
      </c>
      <c r="H117" s="22">
        <v>0</v>
      </c>
      <c r="I117" s="22">
        <v>0</v>
      </c>
      <c r="J117" s="20"/>
      <c r="K117" s="20"/>
      <c r="L117" s="20">
        <v>0</v>
      </c>
      <c r="M117" s="22">
        <v>0</v>
      </c>
      <c r="N117" s="22">
        <v>0</v>
      </c>
      <c r="O117" s="20">
        <v>0</v>
      </c>
      <c r="P117" s="20">
        <v>0</v>
      </c>
      <c r="Q117" s="20">
        <v>0</v>
      </c>
      <c r="R117" s="23">
        <v>0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6"/>
      <c r="B118" s="19" t="s">
        <v>122</v>
      </c>
      <c r="C118" s="20">
        <v>0</v>
      </c>
      <c r="D118" s="20">
        <v>0</v>
      </c>
      <c r="E118" s="20">
        <v>0</v>
      </c>
      <c r="F118" s="20">
        <v>0</v>
      </c>
      <c r="G118" s="36">
        <v>0</v>
      </c>
      <c r="H118" s="22">
        <v>0</v>
      </c>
      <c r="I118" s="22">
        <v>0</v>
      </c>
      <c r="J118" s="20"/>
      <c r="K118" s="20"/>
      <c r="L118" s="20">
        <v>0</v>
      </c>
      <c r="M118" s="22">
        <v>0</v>
      </c>
      <c r="N118" s="22">
        <v>0</v>
      </c>
      <c r="O118" s="20">
        <v>0</v>
      </c>
      <c r="P118" s="20">
        <v>0</v>
      </c>
      <c r="Q118" s="20">
        <v>0</v>
      </c>
      <c r="R118" s="23">
        <v>0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33" customFormat="1" ht="15" customHeight="1">
      <c r="A119" s="26"/>
      <c r="B119" s="27" t="s">
        <v>123</v>
      </c>
      <c r="C119" s="28">
        <f>SUM(C113:C118)</f>
        <v>28875</v>
      </c>
      <c r="D119" s="28">
        <f>SUM(D113:D118)</f>
        <v>6606</v>
      </c>
      <c r="E119" s="28">
        <f>SUM(E113:E118)</f>
        <v>6725</v>
      </c>
      <c r="F119" s="28">
        <f>SUM(F113:F118)</f>
        <v>4491.110000000001</v>
      </c>
      <c r="G119" s="29">
        <v>8483</v>
      </c>
      <c r="H119" s="29">
        <f aca="true" t="shared" si="11" ref="H119:R119">SUM(H113:H118)</f>
        <v>8917.54</v>
      </c>
      <c r="I119" s="29">
        <f t="shared" si="11"/>
        <v>8529.109999999999</v>
      </c>
      <c r="J119" s="28">
        <f t="shared" si="11"/>
        <v>15041.33</v>
      </c>
      <c r="K119" s="28">
        <f t="shared" si="11"/>
        <v>15041.33</v>
      </c>
      <c r="L119" s="28">
        <f t="shared" si="11"/>
        <v>7193.86</v>
      </c>
      <c r="M119" s="29">
        <f t="shared" si="11"/>
        <v>7491.66</v>
      </c>
      <c r="N119" s="29">
        <f t="shared" si="11"/>
        <v>6915.63</v>
      </c>
      <c r="O119" s="28">
        <f t="shared" si="11"/>
        <v>4322</v>
      </c>
      <c r="P119" s="34">
        <f t="shared" si="11"/>
        <v>9718.02</v>
      </c>
      <c r="Q119" s="34">
        <f t="shared" si="11"/>
        <v>8292.22</v>
      </c>
      <c r="R119" s="31">
        <f t="shared" si="11"/>
        <v>8130.79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:35" ht="15" customHeight="1">
      <c r="A120" s="26"/>
      <c r="B120" s="27"/>
      <c r="C120" s="28"/>
      <c r="D120" s="28"/>
      <c r="E120" s="28"/>
      <c r="F120" s="28"/>
      <c r="G120" s="29"/>
      <c r="H120" s="29"/>
      <c r="I120" s="29"/>
      <c r="J120" s="28"/>
      <c r="K120" s="38"/>
      <c r="L120" s="28"/>
      <c r="M120" s="29"/>
      <c r="N120" s="29"/>
      <c r="O120" s="29"/>
      <c r="P120" s="20"/>
      <c r="Q120" s="20"/>
      <c r="R120" s="45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33" customFormat="1" ht="15" customHeight="1" thickBot="1">
      <c r="A121" s="50"/>
      <c r="B121" s="51" t="s">
        <v>124</v>
      </c>
      <c r="C121" s="52">
        <f>SUM(C25+C43+C45+C52+C57+C63+C72+C74+C79+C90+C110+C119)</f>
        <v>4000000</v>
      </c>
      <c r="D121" s="52">
        <f>SUM(D25+D43+D45+D52+D57+D63+D72+D74+D79+D90+D110+D119)</f>
        <v>575000</v>
      </c>
      <c r="E121" s="52">
        <f>SUM(E25+E43+E45+E52+E57+E63+E72+E74+E79+E90+E110+E119)</f>
        <v>575443</v>
      </c>
      <c r="F121" s="53">
        <f>+F25+F43+F45+F52+F57+F63+F72+F74+F79+F90+F110+F119</f>
        <v>584105.4700000001</v>
      </c>
      <c r="G121" s="52">
        <f>SUM(G25+G43+G45+G52+G57+G63+G72+G74+G79+G90+G110+G119)</f>
        <v>700000</v>
      </c>
      <c r="H121" s="52">
        <f>SUM(H25+H43+H45+H52+H57+H63+H72+H74+H79+H90+H110+H119)</f>
        <v>700000</v>
      </c>
      <c r="I121" s="53">
        <f>+I25+I43+I45+I52+I57+I63+I72+I74+I79+I90+I110+I119</f>
        <v>708830.9500000001</v>
      </c>
      <c r="J121" s="52">
        <f>SUM(J25+J43+J45+J52+J57+J63+J72+J74+J79+J90+J110+J119)</f>
        <v>800100</v>
      </c>
      <c r="K121" s="52">
        <f>SUM(K25+K43+K45+K52+K57+K63+K72+K74+K79+K90+K110+K119)</f>
        <v>800099.9999999999</v>
      </c>
      <c r="L121" s="53">
        <f>SUM(L25,L43,L45,L52,L57,L63,L72,L74,L79,L90,L110,L119)</f>
        <v>828583.6799999999</v>
      </c>
      <c r="M121" s="52">
        <f>SUM(M25+M43+M45+M52+M57+M63+M72+M74+M79+M90+M110+M119)</f>
        <v>910000</v>
      </c>
      <c r="N121" s="53">
        <f>+N25+N43+N45+N52+N57+N63+N72+N74+N79+N90+N110+N119</f>
        <v>911357</v>
      </c>
      <c r="O121" s="53">
        <f>+O25+O43+O45+O52+O57+O63+O72+O74+O79+O90+O110+O119</f>
        <v>878407</v>
      </c>
      <c r="P121" s="53">
        <f>+P25+P43+P45+P52+P57+P63+P72+P74+P79+P90+P110+P119</f>
        <v>1250000</v>
      </c>
      <c r="Q121" s="53">
        <f>+Q25+Q43+Q45+Q52+Q57+Q63+Q72+Q74+Q79+Q90+Q110+Q119</f>
        <v>1250000</v>
      </c>
      <c r="R121" s="54">
        <f>SUM(R25,R43,R45,R52,R57,R63,R72,R74,R79,R90,R110,R119)</f>
        <v>1267704.38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1:35" ht="15.75">
      <c r="A122" s="26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12" ht="15">
      <c r="A123" s="57"/>
      <c r="B123" s="58" t="s">
        <v>144</v>
      </c>
      <c r="C123" s="59" t="s">
        <v>125</v>
      </c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ht="15">
      <c r="A124" s="57"/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5">
      <c r="A125" s="57"/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5">
      <c r="A126" s="57"/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1:12" ht="15">
      <c r="A127" s="57"/>
      <c r="B127" s="61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15">
      <c r="A128" s="57"/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15">
      <c r="A129" s="57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1:12" ht="15">
      <c r="A130" s="57"/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1:12" ht="15">
      <c r="A131" s="57"/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5">
      <c r="A132" s="57"/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 ht="15">
      <c r="A133" s="57"/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ht="15">
      <c r="A134" s="57"/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 ht="15">
      <c r="A135" s="57"/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1:12" ht="15">
      <c r="A136" s="57"/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5">
      <c r="A137" s="57"/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15">
      <c r="A138" s="57"/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15">
      <c r="A139" s="57"/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2" ht="15">
      <c r="A140" s="57"/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1:12" ht="15">
      <c r="A141" s="57"/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1:12" ht="15">
      <c r="A142" s="57"/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1:12" ht="15">
      <c r="A143" s="57"/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1:12" ht="15">
      <c r="A144" s="57"/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1:12" ht="15">
      <c r="A145" s="57"/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5">
      <c r="A146" s="57"/>
      <c r="B146" s="61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ht="15">
      <c r="A147" s="57"/>
      <c r="B147" s="61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 ht="15">
      <c r="A148" s="57"/>
      <c r="B148" s="61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1:12" ht="15">
      <c r="A149" s="57"/>
      <c r="B149" s="61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5">
      <c r="A150" s="57"/>
      <c r="B150" s="61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5">
      <c r="A151" s="57"/>
      <c r="B151" s="61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12" ht="15">
      <c r="A152" s="57"/>
      <c r="B152" s="61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 ht="15">
      <c r="A153" s="57"/>
      <c r="B153" s="61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15">
      <c r="A154" s="57"/>
      <c r="B154" s="61"/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 ht="15">
      <c r="A155" s="57"/>
      <c r="B155" s="61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15">
      <c r="A156" s="57"/>
      <c r="B156" s="61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 ht="15">
      <c r="A157" s="57"/>
      <c r="B157" s="61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1:12" ht="15">
      <c r="A158" s="57"/>
      <c r="B158" s="61"/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1:12" ht="15">
      <c r="A159" s="57"/>
      <c r="B159" s="61"/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1:12" ht="15">
      <c r="A160" s="57"/>
      <c r="B160" s="61"/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1:12" ht="15">
      <c r="A161" s="57"/>
      <c r="B161" s="61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 ht="15">
      <c r="A162" s="57"/>
      <c r="B162" s="61"/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 ht="15">
      <c r="A163" s="57"/>
      <c r="B163" s="61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2" ht="15">
      <c r="A164" s="57"/>
      <c r="B164" s="61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2" ht="15">
      <c r="A165" s="57"/>
      <c r="B165" s="61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1:12" ht="15">
      <c r="A166" s="57"/>
      <c r="B166" s="61"/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 ht="15">
      <c r="A167" s="57"/>
      <c r="B167" s="61"/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1:12" ht="15">
      <c r="A168" s="57"/>
      <c r="B168" s="61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1:12" ht="15">
      <c r="A169" s="57"/>
      <c r="B169" s="61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 ht="15">
      <c r="A170" s="57"/>
      <c r="B170" s="61"/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 ht="15">
      <c r="A171" s="57"/>
      <c r="B171" s="61"/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1:12" ht="15">
      <c r="A172" s="57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1:12" ht="15">
      <c r="A173" s="57"/>
      <c r="B173" s="61"/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1:12" ht="15">
      <c r="A174" s="57"/>
      <c r="B174" s="61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1:12" ht="15">
      <c r="A175" s="57"/>
      <c r="B175" s="61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 ht="15">
      <c r="A176" s="57"/>
      <c r="B176" s="61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 ht="15">
      <c r="A177" s="57"/>
      <c r="B177" s="61"/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1:12" ht="15">
      <c r="A178" s="57"/>
      <c r="B178" s="61"/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1:12" ht="15">
      <c r="A179" s="57"/>
      <c r="B179" s="61"/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1:12" ht="15">
      <c r="A180" s="57"/>
      <c r="B180" s="61"/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1:12" ht="15">
      <c r="A181" s="57"/>
      <c r="B181" s="61"/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1:12" ht="15">
      <c r="A182" s="57"/>
      <c r="B182" s="61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15">
      <c r="A183" s="57"/>
      <c r="B183" s="61"/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1:12" ht="15">
      <c r="A184" s="57"/>
      <c r="B184" s="61"/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1:12" ht="15">
      <c r="A185" s="57"/>
      <c r="B185" s="61"/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1:12" ht="15">
      <c r="A186" s="57"/>
      <c r="B186" s="61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1:12" ht="15">
      <c r="A187" s="57"/>
      <c r="B187" s="61"/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1:12" ht="15">
      <c r="A188" s="57"/>
      <c r="B188" s="61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1:12" ht="15">
      <c r="A189" s="57"/>
      <c r="B189" s="61"/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1:12" ht="15">
      <c r="A190" s="57"/>
      <c r="B190" s="61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1:12" ht="15">
      <c r="A191" s="57"/>
      <c r="B191" s="61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1:12" ht="15">
      <c r="A192" s="57"/>
      <c r="B192" s="61"/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1:12" ht="15">
      <c r="A193" s="57"/>
      <c r="B193" s="61"/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1:12" ht="15">
      <c r="A194" s="57"/>
      <c r="B194" s="61"/>
      <c r="C194" s="60"/>
      <c r="D194" s="60"/>
      <c r="E194" s="60"/>
      <c r="F194" s="60"/>
      <c r="G194" s="60"/>
      <c r="H194" s="60"/>
      <c r="I194" s="60"/>
      <c r="J194" s="60"/>
      <c r="K194" s="60"/>
      <c r="L194" s="60"/>
    </row>
    <row r="195" spans="1:12" ht="15">
      <c r="A195" s="57"/>
      <c r="B195" s="61"/>
      <c r="C195" s="60"/>
      <c r="D195" s="60"/>
      <c r="E195" s="60"/>
      <c r="F195" s="60"/>
      <c r="G195" s="60"/>
      <c r="H195" s="60"/>
      <c r="I195" s="60"/>
      <c r="J195" s="60"/>
      <c r="K195" s="60"/>
      <c r="L195" s="60"/>
    </row>
    <row r="196" spans="1:12" ht="15">
      <c r="A196" s="57"/>
      <c r="B196" s="61"/>
      <c r="C196" s="60"/>
      <c r="D196" s="60"/>
      <c r="E196" s="60"/>
      <c r="F196" s="60"/>
      <c r="G196" s="60"/>
      <c r="H196" s="60"/>
      <c r="I196" s="60"/>
      <c r="J196" s="60"/>
      <c r="K196" s="60"/>
      <c r="L196" s="60"/>
    </row>
    <row r="197" spans="1:12" ht="15">
      <c r="A197" s="57"/>
      <c r="B197" s="61"/>
      <c r="C197" s="60"/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1:12" ht="15">
      <c r="A198" s="57"/>
      <c r="B198" s="61"/>
      <c r="C198" s="60"/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1:12" ht="15">
      <c r="A199" s="57"/>
      <c r="B199" s="61"/>
      <c r="C199" s="60"/>
      <c r="D199" s="60"/>
      <c r="E199" s="60"/>
      <c r="F199" s="60"/>
      <c r="G199" s="60"/>
      <c r="H199" s="60"/>
      <c r="I199" s="60"/>
      <c r="J199" s="60"/>
      <c r="K199" s="60"/>
      <c r="L199" s="60"/>
    </row>
    <row r="200" spans="1:12" ht="15">
      <c r="A200" s="57"/>
      <c r="B200" s="61"/>
      <c r="C200" s="60"/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1:12" ht="15">
      <c r="A201" s="57"/>
      <c r="B201" s="61"/>
      <c r="C201" s="60"/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1:12" ht="15">
      <c r="A202" s="57"/>
      <c r="B202" s="61"/>
      <c r="C202" s="60"/>
      <c r="D202" s="60"/>
      <c r="E202" s="60"/>
      <c r="F202" s="60"/>
      <c r="G202" s="60"/>
      <c r="H202" s="60"/>
      <c r="I202" s="60"/>
      <c r="J202" s="60"/>
      <c r="K202" s="60"/>
      <c r="L202" s="60"/>
    </row>
    <row r="203" spans="1:12" ht="15">
      <c r="A203" s="57"/>
      <c r="B203" s="61"/>
      <c r="C203" s="60"/>
      <c r="D203" s="60"/>
      <c r="E203" s="60"/>
      <c r="F203" s="60"/>
      <c r="G203" s="60"/>
      <c r="H203" s="60"/>
      <c r="I203" s="60"/>
      <c r="J203" s="60"/>
      <c r="K203" s="60"/>
      <c r="L203" s="60"/>
    </row>
    <row r="204" spans="1:12" ht="15">
      <c r="A204" s="57"/>
      <c r="B204" s="61"/>
      <c r="C204" s="60"/>
      <c r="D204" s="60"/>
      <c r="E204" s="60"/>
      <c r="F204" s="60"/>
      <c r="G204" s="60"/>
      <c r="H204" s="60"/>
      <c r="I204" s="60"/>
      <c r="J204" s="60"/>
      <c r="K204" s="60"/>
      <c r="L204" s="60"/>
    </row>
    <row r="205" spans="1:12" ht="15">
      <c r="A205" s="57"/>
      <c r="B205" s="61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5">
      <c r="A206" s="57"/>
      <c r="B206" s="61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1:12" ht="15">
      <c r="A207" s="57"/>
      <c r="B207" s="61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15">
      <c r="A208" s="57"/>
      <c r="B208" s="61"/>
      <c r="C208" s="60"/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1:12" ht="15">
      <c r="A209" s="57"/>
      <c r="B209" s="61"/>
      <c r="C209" s="60"/>
      <c r="D209" s="60"/>
      <c r="E209" s="60"/>
      <c r="F209" s="60"/>
      <c r="G209" s="60"/>
      <c r="H209" s="60"/>
      <c r="I209" s="60"/>
      <c r="J209" s="60"/>
      <c r="K209" s="60"/>
      <c r="L209" s="60"/>
    </row>
    <row r="210" spans="1:12" ht="15">
      <c r="A210" s="57"/>
      <c r="B210" s="61"/>
      <c r="C210" s="60"/>
      <c r="D210" s="60"/>
      <c r="E210" s="60"/>
      <c r="F210" s="60"/>
      <c r="G210" s="60"/>
      <c r="H210" s="60"/>
      <c r="I210" s="60"/>
      <c r="J210" s="60"/>
      <c r="K210" s="60"/>
      <c r="L210" s="60"/>
    </row>
    <row r="211" spans="1:12" ht="15">
      <c r="A211" s="57"/>
      <c r="B211" s="61"/>
      <c r="C211" s="60"/>
      <c r="D211" s="60"/>
      <c r="E211" s="60"/>
      <c r="F211" s="60"/>
      <c r="G211" s="60"/>
      <c r="H211" s="60"/>
      <c r="I211" s="60"/>
      <c r="J211" s="60"/>
      <c r="K211" s="60"/>
      <c r="L211" s="60"/>
    </row>
    <row r="212" spans="1:12" ht="15">
      <c r="A212" s="57"/>
      <c r="B212" s="61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ht="15">
      <c r="A213" s="57"/>
      <c r="B213" s="61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ht="15">
      <c r="A214" s="57"/>
      <c r="B214" s="61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ht="15">
      <c r="A215" s="57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1:12" ht="15">
      <c r="A216" s="57"/>
      <c r="B216" s="61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ht="15">
      <c r="A217" s="57"/>
      <c r="B217" s="61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1:12" ht="15">
      <c r="A218" s="57"/>
      <c r="B218" s="61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ht="15">
      <c r="A219" s="57"/>
      <c r="B219" s="61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1:12" ht="15">
      <c r="A220" s="57"/>
      <c r="B220" s="61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ht="15">
      <c r="A221" s="57"/>
      <c r="B221" s="61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ht="15">
      <c r="A222" s="57"/>
      <c r="B222" s="61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1:12" ht="15">
      <c r="A223" s="57"/>
      <c r="B223" s="61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1:12" ht="15">
      <c r="A224" s="57"/>
      <c r="B224" s="61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ht="15">
      <c r="A225" s="57"/>
      <c r="B225" s="61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1:12" ht="15">
      <c r="A226" s="57"/>
      <c r="B226" s="61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  <row r="227" spans="1:12" ht="15">
      <c r="A227" s="57"/>
      <c r="B227" s="61"/>
      <c r="C227" s="60"/>
      <c r="D227" s="60"/>
      <c r="E227" s="60"/>
      <c r="F227" s="60"/>
      <c r="G227" s="60"/>
      <c r="H227" s="60"/>
      <c r="I227" s="60"/>
      <c r="J227" s="60"/>
      <c r="K227" s="60"/>
      <c r="L227" s="60"/>
    </row>
    <row r="228" spans="1:12" ht="15">
      <c r="A228" s="57"/>
      <c r="B228" s="61"/>
      <c r="C228" s="60"/>
      <c r="D228" s="60"/>
      <c r="E228" s="60"/>
      <c r="F228" s="60"/>
      <c r="G228" s="60"/>
      <c r="H228" s="60"/>
      <c r="I228" s="60"/>
      <c r="J228" s="60"/>
      <c r="K228" s="60"/>
      <c r="L228" s="60"/>
    </row>
    <row r="229" spans="1:12" ht="15">
      <c r="A229" s="57"/>
      <c r="B229" s="61"/>
      <c r="C229" s="60"/>
      <c r="D229" s="60"/>
      <c r="E229" s="60"/>
      <c r="F229" s="60"/>
      <c r="G229" s="60"/>
      <c r="H229" s="60"/>
      <c r="I229" s="60"/>
      <c r="J229" s="60"/>
      <c r="K229" s="60"/>
      <c r="L229" s="60"/>
    </row>
    <row r="230" spans="1:12" ht="15">
      <c r="A230" s="57"/>
      <c r="B230" s="61"/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1:12" ht="15">
      <c r="A231" s="57"/>
      <c r="B231" s="61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12" ht="15">
      <c r="A232" s="57"/>
      <c r="B232" s="61"/>
      <c r="C232" s="60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1:12" ht="15">
      <c r="A233" s="57"/>
      <c r="B233" s="61"/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15">
      <c r="A234" s="57"/>
      <c r="B234" s="61"/>
      <c r="C234" s="60"/>
      <c r="D234" s="60"/>
      <c r="E234" s="60"/>
      <c r="F234" s="60"/>
      <c r="G234" s="60"/>
      <c r="H234" s="60"/>
      <c r="I234" s="60"/>
      <c r="J234" s="60"/>
      <c r="K234" s="60"/>
      <c r="L234" s="60"/>
    </row>
    <row r="235" spans="1:12" ht="15">
      <c r="A235" s="57"/>
      <c r="B235" s="61"/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12" ht="15">
      <c r="A236" s="57"/>
      <c r="B236" s="61"/>
      <c r="C236" s="60"/>
      <c r="D236" s="60"/>
      <c r="E236" s="60"/>
      <c r="F236" s="60"/>
      <c r="G236" s="60"/>
      <c r="H236" s="60"/>
      <c r="I236" s="60"/>
      <c r="J236" s="60"/>
      <c r="K236" s="60"/>
      <c r="L236" s="60"/>
    </row>
    <row r="237" spans="1:12" ht="15">
      <c r="A237" s="57"/>
      <c r="B237" s="61"/>
      <c r="C237" s="60"/>
      <c r="D237" s="60"/>
      <c r="E237" s="60"/>
      <c r="F237" s="60"/>
      <c r="G237" s="60"/>
      <c r="H237" s="60"/>
      <c r="I237" s="60"/>
      <c r="J237" s="60"/>
      <c r="K237" s="60"/>
      <c r="L237" s="60"/>
    </row>
    <row r="238" spans="1:12" ht="15">
      <c r="A238" s="57"/>
      <c r="B238" s="61"/>
      <c r="C238" s="60"/>
      <c r="D238" s="60"/>
      <c r="E238" s="60"/>
      <c r="F238" s="60"/>
      <c r="G238" s="60"/>
      <c r="H238" s="60"/>
      <c r="I238" s="60"/>
      <c r="J238" s="60"/>
      <c r="K238" s="60"/>
      <c r="L238" s="60"/>
    </row>
    <row r="239" spans="1:12" ht="15">
      <c r="A239" s="57"/>
      <c r="B239" s="61"/>
      <c r="C239" s="60"/>
      <c r="D239" s="60"/>
      <c r="E239" s="60"/>
      <c r="F239" s="60"/>
      <c r="G239" s="60"/>
      <c r="H239" s="60"/>
      <c r="I239" s="60"/>
      <c r="J239" s="60"/>
      <c r="K239" s="60"/>
      <c r="L239" s="60"/>
    </row>
    <row r="240" spans="1:12" ht="15">
      <c r="A240" s="57"/>
      <c r="B240" s="61"/>
      <c r="C240" s="60"/>
      <c r="D240" s="60"/>
      <c r="E240" s="60"/>
      <c r="F240" s="60"/>
      <c r="G240" s="60"/>
      <c r="H240" s="60"/>
      <c r="I240" s="60"/>
      <c r="J240" s="60"/>
      <c r="K240" s="60"/>
      <c r="L240" s="60"/>
    </row>
    <row r="241" spans="1:12" ht="15">
      <c r="A241" s="57"/>
      <c r="B241" s="61"/>
      <c r="C241" s="60"/>
      <c r="D241" s="60"/>
      <c r="E241" s="60"/>
      <c r="F241" s="60"/>
      <c r="G241" s="60"/>
      <c r="H241" s="60"/>
      <c r="I241" s="60"/>
      <c r="J241" s="60"/>
      <c r="K241" s="60"/>
      <c r="L241" s="60"/>
    </row>
    <row r="242" spans="1:12" ht="15">
      <c r="A242" s="57"/>
      <c r="B242" s="61"/>
      <c r="C242" s="60"/>
      <c r="D242" s="60"/>
      <c r="E242" s="60"/>
      <c r="F242" s="60"/>
      <c r="G242" s="60"/>
      <c r="H242" s="60"/>
      <c r="I242" s="60"/>
      <c r="J242" s="60"/>
      <c r="K242" s="60"/>
      <c r="L242" s="60"/>
    </row>
    <row r="243" spans="1:12" ht="15">
      <c r="A243" s="57"/>
      <c r="B243" s="61"/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15">
      <c r="A244" s="57"/>
      <c r="B244" s="61"/>
      <c r="C244" s="60"/>
      <c r="D244" s="60"/>
      <c r="E244" s="60"/>
      <c r="F244" s="60"/>
      <c r="G244" s="60"/>
      <c r="H244" s="60"/>
      <c r="I244" s="60"/>
      <c r="J244" s="60"/>
      <c r="K244" s="60"/>
      <c r="L244" s="60"/>
    </row>
    <row r="245" spans="1:12" ht="15">
      <c r="A245" s="57"/>
      <c r="B245" s="61"/>
      <c r="C245" s="60"/>
      <c r="D245" s="60"/>
      <c r="E245" s="60"/>
      <c r="F245" s="60"/>
      <c r="G245" s="60"/>
      <c r="H245" s="60"/>
      <c r="I245" s="60"/>
      <c r="J245" s="60"/>
      <c r="K245" s="60"/>
      <c r="L245" s="60"/>
    </row>
    <row r="246" spans="1:12" ht="15">
      <c r="A246" s="57"/>
      <c r="B246" s="61"/>
      <c r="C246" s="60"/>
      <c r="D246" s="60"/>
      <c r="E246" s="60"/>
      <c r="F246" s="60"/>
      <c r="G246" s="60"/>
      <c r="H246" s="60"/>
      <c r="I246" s="60"/>
      <c r="J246" s="60"/>
      <c r="K246" s="60"/>
      <c r="L246" s="60"/>
    </row>
    <row r="247" spans="1:12" ht="15">
      <c r="A247" s="57"/>
      <c r="B247" s="61"/>
      <c r="C247" s="60"/>
      <c r="D247" s="60"/>
      <c r="E247" s="60"/>
      <c r="F247" s="60"/>
      <c r="G247" s="60"/>
      <c r="H247" s="60"/>
      <c r="I247" s="60"/>
      <c r="J247" s="60"/>
      <c r="K247" s="60"/>
      <c r="L247" s="60"/>
    </row>
    <row r="248" spans="1:12" ht="15">
      <c r="A248" s="57"/>
      <c r="B248" s="61"/>
      <c r="C248" s="60"/>
      <c r="D248" s="60"/>
      <c r="E248" s="60"/>
      <c r="F248" s="60"/>
      <c r="G248" s="60"/>
      <c r="H248" s="60"/>
      <c r="I248" s="60"/>
      <c r="J248" s="60"/>
      <c r="K248" s="60"/>
      <c r="L248" s="60"/>
    </row>
    <row r="249" spans="1:12" ht="15">
      <c r="A249" s="57"/>
      <c r="B249" s="61"/>
      <c r="C249" s="60"/>
      <c r="D249" s="60"/>
      <c r="E249" s="60"/>
      <c r="F249" s="60"/>
      <c r="G249" s="60"/>
      <c r="H249" s="60"/>
      <c r="I249" s="60"/>
      <c r="J249" s="60"/>
      <c r="K249" s="60"/>
      <c r="L249" s="60"/>
    </row>
    <row r="250" spans="1:12" ht="15">
      <c r="A250" s="57"/>
      <c r="B250" s="61"/>
      <c r="C250" s="60"/>
      <c r="D250" s="60"/>
      <c r="E250" s="60"/>
      <c r="F250" s="60"/>
      <c r="G250" s="60"/>
      <c r="H250" s="60"/>
      <c r="I250" s="60"/>
      <c r="J250" s="60"/>
      <c r="K250" s="60"/>
      <c r="L250" s="60"/>
    </row>
    <row r="251" spans="1:12" ht="15">
      <c r="A251" s="57"/>
      <c r="B251" s="61"/>
      <c r="C251" s="60"/>
      <c r="D251" s="60"/>
      <c r="E251" s="60"/>
      <c r="F251" s="60"/>
      <c r="G251" s="60"/>
      <c r="H251" s="60"/>
      <c r="I251" s="60"/>
      <c r="J251" s="60"/>
      <c r="K251" s="60"/>
      <c r="L251" s="60"/>
    </row>
    <row r="252" spans="1:12" ht="15">
      <c r="A252" s="57"/>
      <c r="B252" s="61"/>
      <c r="C252" s="60"/>
      <c r="D252" s="60"/>
      <c r="E252" s="60"/>
      <c r="F252" s="60"/>
      <c r="G252" s="60"/>
      <c r="H252" s="60"/>
      <c r="I252" s="60"/>
      <c r="J252" s="60"/>
      <c r="K252" s="60"/>
      <c r="L252" s="60"/>
    </row>
    <row r="253" spans="1:12" ht="15">
      <c r="A253" s="57"/>
      <c r="B253" s="61"/>
      <c r="C253" s="60"/>
      <c r="D253" s="60"/>
      <c r="E253" s="60"/>
      <c r="F253" s="60"/>
      <c r="G253" s="60"/>
      <c r="H253" s="60"/>
      <c r="I253" s="60"/>
      <c r="J253" s="60"/>
      <c r="K253" s="60"/>
      <c r="L253" s="60"/>
    </row>
    <row r="254" spans="1:12" ht="15">
      <c r="A254" s="57"/>
      <c r="B254" s="61"/>
      <c r="C254" s="60"/>
      <c r="D254" s="60"/>
      <c r="E254" s="60"/>
      <c r="F254" s="60"/>
      <c r="G254" s="60"/>
      <c r="H254" s="60"/>
      <c r="I254" s="60"/>
      <c r="J254" s="60"/>
      <c r="K254" s="60"/>
      <c r="L254" s="60"/>
    </row>
    <row r="255" spans="1:12" ht="15">
      <c r="A255" s="57"/>
      <c r="B255" s="61"/>
      <c r="C255" s="60"/>
      <c r="D255" s="60"/>
      <c r="E255" s="60"/>
      <c r="F255" s="60"/>
      <c r="G255" s="60"/>
      <c r="H255" s="60"/>
      <c r="I255" s="60"/>
      <c r="J255" s="60"/>
      <c r="K255" s="60"/>
      <c r="L255" s="60"/>
    </row>
    <row r="256" spans="1:12" ht="15">
      <c r="A256" s="57"/>
      <c r="B256" s="61"/>
      <c r="C256" s="60"/>
      <c r="D256" s="60"/>
      <c r="E256" s="60"/>
      <c r="F256" s="60"/>
      <c r="G256" s="60"/>
      <c r="H256" s="60"/>
      <c r="I256" s="60"/>
      <c r="J256" s="60"/>
      <c r="K256" s="60"/>
      <c r="L256" s="60"/>
    </row>
  </sheetData>
  <sheetProtection/>
  <mergeCells count="24">
    <mergeCell ref="P4:P6"/>
    <mergeCell ref="K4:K6"/>
    <mergeCell ref="L4:L6"/>
    <mergeCell ref="M4:M6"/>
    <mergeCell ref="N4:N6"/>
    <mergeCell ref="O4:O6"/>
    <mergeCell ref="I4:I6"/>
    <mergeCell ref="J4:J6"/>
    <mergeCell ref="J3:L3"/>
    <mergeCell ref="M3:O3"/>
    <mergeCell ref="E4:E6"/>
    <mergeCell ref="F4:F6"/>
    <mergeCell ref="G4:G6"/>
    <mergeCell ref="H4:H6"/>
    <mergeCell ref="Q4:Q6"/>
    <mergeCell ref="P3:R3"/>
    <mergeCell ref="R4:R6"/>
    <mergeCell ref="A1:B1"/>
    <mergeCell ref="A3:A6"/>
    <mergeCell ref="B3:B6"/>
    <mergeCell ref="C3:C6"/>
    <mergeCell ref="D3:F3"/>
    <mergeCell ref="G3:I3"/>
    <mergeCell ref="D4:D6"/>
  </mergeCells>
  <printOptions horizontalCentered="1"/>
  <pageMargins left="0.25" right="0.25" top="0.25" bottom="0.42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2012-09-20T09:28:50Z</dcterms:created>
  <dcterms:modified xsi:type="dcterms:W3CDTF">2012-09-21T10:38:34Z</dcterms:modified>
  <cp:category/>
  <cp:version/>
  <cp:contentType/>
  <cp:contentStatus/>
</cp:coreProperties>
</file>